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 yWindow="300" windowWidth="15480" windowHeight="11580" activeTab="2"/>
  </bookViews>
  <sheets>
    <sheet name="BS" sheetId="1" r:id="rId1"/>
    <sheet name="IS" sheetId="2" r:id="rId2"/>
    <sheet name="SE" sheetId="3" r:id="rId3"/>
    <sheet name="CFS" sheetId="4" r:id="rId4"/>
    <sheet name="Notes" sheetId="5" r:id="rId5"/>
  </sheets>
  <externalReferences>
    <externalReference r:id="rId8"/>
    <externalReference r:id="rId9"/>
  </externalReferences>
  <definedNames>
    <definedName name="_xlnm.Print_Area" localSheetId="0">'BS'!$A$1:$C$66</definedName>
    <definedName name="_xlnm.Print_Area" localSheetId="3">'CFS'!$A$1:$E$35</definedName>
    <definedName name="_xlnm.Print_Area" localSheetId="1">'IS'!$A$1:$F$33</definedName>
    <definedName name="_xlnm.Print_Area" localSheetId="2">'SE'!$A$1:$K$42</definedName>
    <definedName name="_xlnm.Print_Titles" localSheetId="4">'Notes'!$1:$8</definedName>
  </definedNames>
  <calcPr fullCalcOnLoad="1"/>
</workbook>
</file>

<file path=xl/comments5.xml><?xml version="1.0" encoding="utf-8"?>
<comments xmlns="http://schemas.openxmlformats.org/spreadsheetml/2006/main">
  <authors>
    <author>pc15</author>
    <author>hcling</author>
  </authors>
  <commentList>
    <comment ref="B195" authorId="0">
      <text>
        <r>
          <rPr>
            <sz val="8"/>
            <rFont val="Tahoma"/>
            <family val="2"/>
          </rPr>
          <t xml:space="preserve">
To update the dat4
</t>
        </r>
      </text>
    </comment>
    <comment ref="E201" authorId="1">
      <text>
        <r>
          <rPr>
            <b/>
            <sz val="8"/>
            <rFont val="Tahoma"/>
            <family val="0"/>
          </rPr>
          <t>hcling:</t>
        </r>
        <r>
          <rPr>
            <sz val="8"/>
            <rFont val="Tahoma"/>
            <family val="0"/>
          </rPr>
          <t xml:space="preserve">
To update</t>
        </r>
      </text>
    </comment>
  </commentList>
</comments>
</file>

<file path=xl/sharedStrings.xml><?xml version="1.0" encoding="utf-8"?>
<sst xmlns="http://schemas.openxmlformats.org/spreadsheetml/2006/main" count="357" uniqueCount="301">
  <si>
    <t xml:space="preserve">#  The comparative basic earnings per share and weighted average number of ordinary shares are computed </t>
  </si>
  <si>
    <t>to reflect the bonus issue exercise in the previous financial year and share split in the current year.</t>
  </si>
  <si>
    <t xml:space="preserve">Listing Requirements.  </t>
  </si>
  <si>
    <t>Prior to 1 July 2007, leasehold land held for own use was classified as property, plant and equipment and was stated</t>
  </si>
  <si>
    <t>at cost less accumulated depreciation and impairment losses.  The adoption of the revised FRS 117 has resulted in</t>
  </si>
  <si>
    <t>the change in the accounting policy relating to the classification of leases of land and buildings.  Leasehold land</t>
  </si>
  <si>
    <t>held for own use is now classified as operating lease and where necessary the minimum lease payments or the</t>
  </si>
  <si>
    <t>upfront payments made are allocated between land and building elements in proportion to the fair values for leasehold</t>
  </si>
  <si>
    <t>interests in the land element and building element of the lease at the inception of the lease.  The upfront payment</t>
  </si>
  <si>
    <t>represents prepaid lease payments and are amortised on a straight line basis over the lease terms.</t>
  </si>
  <si>
    <t>The Group’s primary reporting format is based on business segment, which is the pharmaceutical ("Hovid Segment")</t>
  </si>
  <si>
    <t>and phytonutrient/olechemical/biodiesel ("Carotech Segments") industries.</t>
  </si>
  <si>
    <t>On 6 February 2006, Carotech had announced that the Company entered into a Sale and Purchase Agreement ("SPA")</t>
  </si>
  <si>
    <t xml:space="preserve">with Lumut Maritime Terminal Sdn Bhd to acquire four (4) plots of land for a cash consideration of RM9,785,230.00.   </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</si>
  <si>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</si>
  <si>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</si>
  <si>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</si>
  <si>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</si>
  <si>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                FRS 117 -  Leases</t>
  </si>
  <si>
    <t xml:space="preserve">                FRS 124 - Related Party Disclosures</t>
  </si>
  <si>
    <t>No dividends have been paid during the financial period ended 30 September 2007.</t>
  </si>
  <si>
    <t>ended 30 September</t>
  </si>
  <si>
    <t>The Group's capital commitment not provided for in the financial statements as at 30 September 2007 is as follows:</t>
  </si>
  <si>
    <t>Details of Group’s bank borrowings as at 30 September 2007 are as follows :-</t>
  </si>
  <si>
    <t xml:space="preserve">There were no changes to the composition of the group in the reporting quarter save for the purchase of additional </t>
  </si>
  <si>
    <t xml:space="preserve">10 million ordinary shares in the Company's subsidiary, Carotech Bhd on 13th July 2007, resulting in an increased </t>
  </si>
  <si>
    <t>There were no purchase or disposal of quoted securities during the current quarter.</t>
  </si>
  <si>
    <t>ruling at the transaction dates.  Foreign currency monetary assets and liabilities are translated into Ringgit Malaysia</t>
  </si>
  <si>
    <t>at exchange rates ruling at the balance sheet date.</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</si>
  <si>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</si>
  <si>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</si>
  <si>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</si>
  <si>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</si>
  <si>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</si>
  <si>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</si>
  <si>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</si>
  <si>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</si>
  <si>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</si>
  <si>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</si>
  <si>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</si>
  <si>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</si>
  <si>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</si>
  <si>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</si>
  <si>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</si>
  <si>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</si>
  <si>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</si>
  <si>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</si>
  <si>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</si>
  <si>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</si>
  <si>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</si>
  <si>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</si>
  <si>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</si>
  <si>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</si>
  <si>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</si>
  <si>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</si>
  <si>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</si>
  <si>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</si>
  <si>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</si>
  <si>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</si>
  <si>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</si>
  <si>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Share capital</t>
  </si>
  <si>
    <t>Retained earnings</t>
  </si>
  <si>
    <t>(Unaudited)</t>
  </si>
  <si>
    <t>(Audited)</t>
  </si>
  <si>
    <t>Revenue</t>
  </si>
  <si>
    <t>Other operating income</t>
  </si>
  <si>
    <t>Total</t>
  </si>
  <si>
    <t>Net profit for the period</t>
  </si>
  <si>
    <t>Net cash generated from/(used in) investing activities</t>
  </si>
  <si>
    <t>Net cash generated from/(used in) financing activities</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</si>
  <si>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</si>
  <si>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</si>
  <si>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</si>
  <si>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</si>
  <si>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</si>
  <si>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</si>
  <si>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</si>
  <si>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</si>
  <si>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</si>
  <si>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</si>
  <si>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</si>
  <si>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</si>
  <si>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</si>
  <si>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</si>
  <si>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</si>
  <si>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</si>
  <si>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</si>
  <si>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</si>
  <si>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</si>
  <si>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</si>
  <si>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</si>
  <si>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</si>
  <si>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</si>
  <si>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</si>
  <si>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</si>
  <si>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</si>
  <si>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</si>
  <si>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</si>
  <si>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</si>
  <si>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</si>
  <si>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</si>
  <si>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</si>
  <si>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</si>
  <si>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</si>
  <si>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</si>
  <si>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</si>
  <si>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</si>
  <si>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</si>
  <si>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</si>
  <si>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</si>
  <si>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</si>
  <si>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</si>
  <si>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</si>
  <si>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</si>
  <si>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</si>
  <si>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</si>
  <si>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</si>
  <si>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</si>
  <si>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</si>
  <si>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</si>
  <si>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</si>
  <si>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</si>
  <si>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</si>
  <si>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</si>
  <si>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Reserves</t>
  </si>
  <si>
    <t>Group</t>
  </si>
  <si>
    <t xml:space="preserve">Issued and fully paid ordinary shares </t>
  </si>
  <si>
    <t>(I)     Cash and cash equivalents comprises:</t>
  </si>
  <si>
    <t>(I)</t>
  </si>
  <si>
    <t>The Group operates in two main business segment:</t>
  </si>
  <si>
    <t>Based on the results for the quarter/period</t>
  </si>
  <si>
    <t xml:space="preserve">         Cash and bank balances</t>
  </si>
  <si>
    <t xml:space="preserve">         Fixed deposit placed with licensed financial institution</t>
  </si>
  <si>
    <t xml:space="preserve">         Bank overdraft</t>
  </si>
  <si>
    <t xml:space="preserve">3 months </t>
  </si>
  <si>
    <t>Hovid Bhd (Company no: 58476 A)</t>
  </si>
  <si>
    <t xml:space="preserve">Total </t>
  </si>
  <si>
    <t>Quarter ended</t>
  </si>
  <si>
    <t>Turnover</t>
  </si>
  <si>
    <t xml:space="preserve">Material subsequent events  </t>
  </si>
  <si>
    <t>Nominal</t>
  </si>
  <si>
    <t>value</t>
  </si>
  <si>
    <t xml:space="preserve">Reserves on </t>
  </si>
  <si>
    <t>consolidation</t>
  </si>
  <si>
    <t>Deferred tax assets</t>
  </si>
  <si>
    <t>Rights to reimbursement under insurance policies</t>
  </si>
  <si>
    <t>Provision for retirement benefit</t>
  </si>
  <si>
    <t>There is no profit forecast and profit guarantee.</t>
  </si>
  <si>
    <t>There was no disposal of unquoted investments and/or properties for the reporting quarter under review.</t>
  </si>
  <si>
    <t>There were no significant related parties transactions in this reporting quarter and financial period.</t>
  </si>
  <si>
    <t>Pharmaceutical Revenue ("Hovid Segment")</t>
  </si>
  <si>
    <t>Notional</t>
  </si>
  <si>
    <t>Currency</t>
  </si>
  <si>
    <t>Amount</t>
  </si>
  <si>
    <t>RM'000</t>
  </si>
  <si>
    <t>Within 1 year</t>
  </si>
  <si>
    <t>USD</t>
  </si>
  <si>
    <t>The business operations of the Group were not materially affected by any seasonal or cyclical factors.</t>
  </si>
  <si>
    <t>There were no material subsequent events in the reporting quarter and financial year.</t>
  </si>
  <si>
    <t xml:space="preserve">Profit before taxation </t>
  </si>
  <si>
    <t>Non-distributable</t>
  </si>
  <si>
    <t>Distributable</t>
  </si>
  <si>
    <t>2006</t>
  </si>
  <si>
    <t>'000</t>
  </si>
  <si>
    <t>Secretaries</t>
  </si>
  <si>
    <t>Investment Properties</t>
  </si>
  <si>
    <t>Restated</t>
  </si>
  <si>
    <t>TOTAL ASSETS</t>
  </si>
  <si>
    <t>EQUITY AND LIABILITIES</t>
  </si>
  <si>
    <t>TOTAL EQUITY</t>
  </si>
  <si>
    <t>TOTAL LIABILITIES</t>
  </si>
  <si>
    <t>TOTAL EQUITY AND LIABILITIES</t>
  </si>
  <si>
    <t>Attributable to:</t>
  </si>
  <si>
    <t>At 1 July 2006 (restated)</t>
  </si>
  <si>
    <t>Effect of adopting FRS 3</t>
  </si>
  <si>
    <t>Changes in Accounting Policies</t>
  </si>
  <si>
    <t>Previously stated</t>
  </si>
  <si>
    <t>Minority Interests</t>
  </si>
  <si>
    <t>Total Equity</t>
  </si>
  <si>
    <t>Cash generated from/(used in) operating activities</t>
  </si>
  <si>
    <t>Net increase/(decrease) in cash and cash equivalents during the period</t>
  </si>
  <si>
    <t>There were no material litigation up to the date of this report.</t>
  </si>
  <si>
    <t>000</t>
  </si>
  <si>
    <t>2007</t>
  </si>
  <si>
    <t>Basic earnings/(loss) per share (sen) at nominal value of RM0.10 per share</t>
  </si>
  <si>
    <t>- Basic at nominal value of RM0.10 per share</t>
  </si>
  <si>
    <t>RM</t>
  </si>
  <si>
    <t xml:space="preserve">      Foreign currency forward contracts</t>
  </si>
  <si>
    <t xml:space="preserve">      Commodity hedging contracts</t>
  </si>
  <si>
    <t>ended 30/06/07</t>
  </si>
  <si>
    <t>Weighted Average number of ordinary shares (‘000) #</t>
  </si>
  <si>
    <t xml:space="preserve">(a)  Foreign currency forward contracts in currencies other than its functional currency to manage exposure to </t>
  </si>
  <si>
    <t xml:space="preserve"> fluctuations in foreign currency exchange rates for receivables, sale contracts and term loan commitments.</t>
  </si>
  <si>
    <t xml:space="preserve">Transactions in foreign currencies are converted into Ringgit Malaysia at the rates of exchange approximating those </t>
  </si>
  <si>
    <t>Foreign exchange translation</t>
  </si>
  <si>
    <t>Leasehold land</t>
  </si>
  <si>
    <t>Share premium</t>
  </si>
  <si>
    <t>A subsidiary in the Group entered into the following:</t>
  </si>
  <si>
    <t>Equity attributable to equity holders of the Company</t>
  </si>
  <si>
    <t>Net assets per share attributable to ordinary equity holders of the Company (sen)</t>
  </si>
  <si>
    <t>Equity holders of the Company</t>
  </si>
  <si>
    <t>Earnings per share attributable to equity holders of the Company (sen)</t>
  </si>
  <si>
    <t>ended 30/09/07</t>
  </si>
  <si>
    <t>30 September</t>
  </si>
  <si>
    <t>Prepaid Interest in Lease Land</t>
  </si>
  <si>
    <t>PERIOD ENDED 30 SEPTEMBER 2007</t>
  </si>
  <si>
    <t>PERIOD ENDED 30 SEPTEMBER 2006</t>
  </si>
  <si>
    <t>At 1 July 2007 (Nominal Value of RM0.10 per share)</t>
  </si>
  <si>
    <t>At 1 July 2006 (Nominal Value of RM0.50 per share)</t>
  </si>
  <si>
    <t xml:space="preserve">Prior year Adjustment on Foreign </t>
  </si>
  <si>
    <t>currency translation-Effect of FRS 121</t>
  </si>
  <si>
    <t>At 30 September 2006 (Nominal Value   of RM0.50 per share)</t>
  </si>
  <si>
    <t>At 30 September 2007 (Nominal Value    of RM0.10 per share)</t>
  </si>
  <si>
    <t>Acquisition of shares in a subsidiary</t>
  </si>
  <si>
    <t>Issue of shares to MI by a subsidiary</t>
  </si>
  <si>
    <t>FRS 117</t>
  </si>
  <si>
    <t>Prepaid land lease payments</t>
  </si>
  <si>
    <t>a</t>
  </si>
  <si>
    <t>b</t>
  </si>
  <si>
    <t>c</t>
  </si>
  <si>
    <t>Current</t>
  </si>
  <si>
    <t>Non-current</t>
  </si>
  <si>
    <t xml:space="preserve">The interim financial report should be read in conjunction with the audited financial statements for the year ended </t>
  </si>
  <si>
    <t>30 June 2007.</t>
  </si>
  <si>
    <t>("FRS") effective for the financial period beginning 1 July 2007:</t>
  </si>
  <si>
    <t xml:space="preserve">The adoption of FRS 124 does not have significant financial impact on the Group.  The principal effects of the </t>
  </si>
  <si>
    <t>changes in accounting policies resulting from the adoption of FRS 117 are discussed below:</t>
  </si>
  <si>
    <t xml:space="preserve">The Group has applied the change in accounting policy in respect of leasehold land in accordance with the </t>
  </si>
  <si>
    <t xml:space="preserve">transitional provisions of FRS 117.  At 1 July 2007, the unamortised amount of leasehold land is retained as the </t>
  </si>
  <si>
    <t xml:space="preserve">surrogate carrying amount of prepaid lease payments as allowed by the transitional provisions.  The classification </t>
  </si>
  <si>
    <t xml:space="preserve">of leasehold land as prepaid lease payments has been accounted for retrospectively and certain comparatives are </t>
  </si>
  <si>
    <t>restated as follows:</t>
  </si>
  <si>
    <t xml:space="preserve">There were no items affecting assets, liabilities, equity, net income or cash flows that are unusual because of </t>
  </si>
  <si>
    <t>their nature, size or incidence.</t>
  </si>
  <si>
    <t xml:space="preserve">There were no issuance and repayment of debt and equity securities, share buy-backs, share cancellations, shares </t>
  </si>
  <si>
    <t>held as treasury shares and resale of treasury shares for the current quarter and financial year to-date.</t>
  </si>
  <si>
    <t>which is not earlier than 7 days from the date of issuance of this quarterly report).</t>
  </si>
  <si>
    <t xml:space="preserve">Barring any unforeseen circumstances, the outlook for the Group would be satisfactory as the Group is actively </t>
  </si>
  <si>
    <t xml:space="preserve">securing new overseas market and registration of new products.   The plant expansion program at its subsidiary, </t>
  </si>
  <si>
    <t>Carotech Bhd will contribute to better performance of the Group and is expected to continue doing so.</t>
  </si>
  <si>
    <t xml:space="preserve">The effective tax rate of the Group is lower than the statutory rate applicable mainly due to utilisation of </t>
  </si>
  <si>
    <t xml:space="preserve">reinvestment allowances and tax incentive granted under the Promotion of Investment Act, 1986 for High </t>
  </si>
  <si>
    <t>Technology Companies to a subsidiary in the Group.</t>
  </si>
  <si>
    <t xml:space="preserve">An application was made to the Securities Commission to waive the condition to obtain relevant authorities' </t>
  </si>
  <si>
    <t xml:space="preserve">approvals for the extension works for buildings on Lot Nos. 312, 313 &amp; 314, Mukim of Damansara, District of </t>
  </si>
  <si>
    <t xml:space="preserve">Petaling.  Approval for the waiver from Securities Commission was obtained on 18 June 2007.  On 30 August and </t>
  </si>
  <si>
    <t>3 September 2007, the local authority has approved the extension plans.</t>
  </si>
  <si>
    <t>the following:-</t>
  </si>
  <si>
    <t xml:space="preserve">ordinary shares of RM0.10 each (“Hovid Shares”) to RM200,000,000 divided into 2,000,000,000 Hovid Shares </t>
  </si>
  <si>
    <t xml:space="preserve">by the creation of an additional 1,000,000,000 Hovid Shares; </t>
  </si>
  <si>
    <t xml:space="preserve">(ii) an executives’ share option scheme (“ESOS”) for the benefit of the eligible directors of the Company and </t>
  </si>
  <si>
    <t>eligible executives of the Company and its subsidiaries; and</t>
  </si>
  <si>
    <t xml:space="preserve">(iii) a renounceable rights issue of up to 419,144,000 five (5) -year warrants 2008/2012 (“Warrants”) on the basis </t>
  </si>
  <si>
    <t xml:space="preserve">of one Warrant for every two Hovid Shares held at an issue price of RM0.02 per Warrant. </t>
  </si>
  <si>
    <t xml:space="preserve">(b)  Commodity hedging contracts to manage exposure to fluctuations in the purchase price of crude palm </t>
  </si>
  <si>
    <t>oil ("CPO").</t>
  </si>
  <si>
    <t>quarterly report), the following notional amounts and maturities are:-</t>
  </si>
  <si>
    <t xml:space="preserve">Exchange differences arising from the settlement of foreign currency transactions and from the translation of </t>
  </si>
  <si>
    <t xml:space="preserve">foreign currency monetary assets and liabilities, and the gain or loss arising from commodity hedging are included </t>
  </si>
  <si>
    <t>in the income statement.</t>
  </si>
  <si>
    <t>The Company does not foresee any significant credit and market risks posed by the above off balance sheet</t>
  </si>
  <si>
    <t>financial instruments.</t>
  </si>
  <si>
    <t xml:space="preserve">There is no cash requirement as the Company uses fixed forward foreign exchange contracts and commodity </t>
  </si>
  <si>
    <t>contracts as its hedging instrument.</t>
  </si>
  <si>
    <t>for the first financial quarter ended 30 September 2007 (Unaudited)</t>
  </si>
  <si>
    <t>Invesment in associate companies</t>
  </si>
  <si>
    <t>effective shareholding from 55.8% to 58.0%.</t>
  </si>
  <si>
    <t xml:space="preserve">The results of the current quarter has reduced by 26% for turnover and 43% for profit before taxation ("PBT") as  </t>
  </si>
  <si>
    <t>Net profit/(loss) attributable to shareholders (RM'000)</t>
  </si>
  <si>
    <t xml:space="preserve">   </t>
  </si>
  <si>
    <t>Note :  The subdivision of Company's authorised and issued and paid up ordinary share of RM0.50 each into five (5) new ordinary shares of RM0.10 each was completed on 22 January 2007.</t>
  </si>
  <si>
    <t>The Group recorded a slight growth of 2% in turnover and a drop of 9% in profit before tax for the current quarter's</t>
  </si>
  <si>
    <t>performance as compared to the corresponding quarter of the previous year.  The disproportionate lower PBT was</t>
  </si>
  <si>
    <t>mainly  attributed to higher raw material cost, especially the crude palm oil, higher depreciation charge and interest</t>
  </si>
  <si>
    <t xml:space="preserve">phytonutrient work-in-progress stocks during the financial quarter. </t>
  </si>
  <si>
    <t xml:space="preserve">The Group does not have any contingent liabilities as at 27 November 2007 (being the latest practicable date </t>
  </si>
  <si>
    <t xml:space="preserve">The above proposals have been approved by the shareholders during the Company's Extraordinary General Meeting </t>
  </si>
  <si>
    <t xml:space="preserve">(i) an increase in authorised share capital of the Company from RM100,000,000 divided into 1,000,000,000 </t>
  </si>
  <si>
    <t>held on 27 November 2007.</t>
  </si>
  <si>
    <t>compared to its immediate preceding quarter.   This reduction in turnover is mainly due to the  spill over of biodiesel</t>
  </si>
  <si>
    <t xml:space="preserve"> sale from the third to the fourth quarter in the last financial year, compounded by the delay in the vessel arrival</t>
  </si>
  <si>
    <t>for biodiesel sale to a customer from the current quarter to the next quarter ending 31 December 2007.</t>
  </si>
  <si>
    <t>The lower PBT was due mainly to lower revenue, higher raw material cost, especially the crude palm oil</t>
  </si>
  <si>
    <t>and higher depreciation charge and interest cost at a subsidiary.</t>
  </si>
  <si>
    <t>On 28 November 2007, the Board of Directors authorised this interim report for issue.</t>
  </si>
  <si>
    <t>Phytonutrient/Olechemical/Biodiesel Revenue ("Carotech Segment")</t>
  </si>
  <si>
    <t xml:space="preserve">As at 22 November 2007 (the latest practicable date which is not earlier than 7 days from the date of issue of the </t>
  </si>
  <si>
    <t xml:space="preserve">cost of its subsidiary company, Carotech Bhd. The higher production capacity has also resulted in the increased </t>
  </si>
  <si>
    <t xml:space="preserve">An information circular was dispatched to the shareholders on 5 April 2006.   The final proceeds of 5% is not paid </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</si>
  <si>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</si>
  <si>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</si>
  <si>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The Condensed Consolidated Income Statement should be read in conjunction with the audited financial statements for the year ended 30 June 2006 and the accompanying explanatory notes attached to the interim financial statements.</t>
  </si>
  <si>
    <t>The Condensed Consolidated Balance Sheet should be read in conjunction with the audited financial statements for the year ended 30 June 2007 and the accompanying explanatory notes attached to the interim financial statements.</t>
  </si>
  <si>
    <t>currency</t>
  </si>
  <si>
    <t>in foreign</t>
  </si>
  <si>
    <t>No dividend has been declared or recommended in respect of the financial period under review.</t>
  </si>
  <si>
    <t>134, Interim Financial Reporting and the additional disclosures requirement as in Appendix 9B Part A of the Revised</t>
  </si>
  <si>
    <t xml:space="preserve">The interim financial report is unaudited and has been prepared in accordance with Financial Reporting Standards </t>
  </si>
  <si>
    <t>for the year ended 30 June 2007 except for the adoption of the following new/revised Financial Reporting  Standards</t>
  </si>
  <si>
    <t>The significant accounting policies adopted are consistent with those adopted in the audited financial statements</t>
  </si>
  <si>
    <r>
      <t xml:space="preserve">On 8 October 2007, the Company has announced that it </t>
    </r>
    <r>
      <rPr>
        <sz val="11"/>
        <color indexed="8"/>
        <rFont val="Times New Roman"/>
        <family val="1"/>
      </rPr>
      <t xml:space="preserve">proposes, subject to approval of shareholders, to implement </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</si>
</sst>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s>
  <fonts count="48">
    <font>
      <sz val="10"/>
      <name val="Arial"/>
      <family val="0"/>
    </font>
    <font>
      <sz val="8"/>
      <name val="Arial"/>
      <family val="2"/>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8"/>
      <name val="Tahoma"/>
      <family val="2"/>
    </font>
    <font>
      <sz val="11"/>
      <color indexed="10"/>
      <name val="Times New Roman"/>
      <family val="1"/>
    </font>
    <font>
      <b/>
      <sz val="11"/>
      <color indexed="10"/>
      <name val="Times New Roman"/>
      <family val="1"/>
    </font>
    <font>
      <sz val="12"/>
      <color indexed="10"/>
      <name val="Times New Roman"/>
      <family val="1"/>
    </font>
    <font>
      <sz val="12"/>
      <name val="Arial"/>
      <family val="2"/>
    </font>
    <font>
      <sz val="11"/>
      <color indexed="12"/>
      <name val="Times New Roman"/>
      <family val="1"/>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sz val="12"/>
      <color indexed="8"/>
      <name val="Times New Roman"/>
      <family val="0"/>
    </font>
    <font>
      <b/>
      <sz val="11"/>
      <color indexed="8"/>
      <name val="Times New Roman"/>
      <family val="0"/>
    </font>
    <font>
      <u val="single"/>
      <sz val="11"/>
      <name val="Times New Roman"/>
      <family val="1"/>
    </font>
    <font>
      <b/>
      <sz val="11"/>
      <color indexed="12"/>
      <name val="Times New Roman"/>
      <family val="1"/>
    </font>
    <font>
      <b/>
      <i/>
      <sz val="11"/>
      <name val="Times New Roman"/>
      <family val="1"/>
    </font>
    <font>
      <b/>
      <strike/>
      <sz val="11"/>
      <color indexed="10"/>
      <name val="Times New Roman"/>
      <family val="1"/>
    </font>
    <font>
      <sz val="11"/>
      <color indexed="8"/>
      <name val="Times New Roman"/>
      <family val="1"/>
    </font>
    <font>
      <i/>
      <sz val="11"/>
      <name val="Times New Roman"/>
      <family val="1"/>
    </font>
    <font>
      <b/>
      <i/>
      <sz val="11"/>
      <color indexed="53"/>
      <name val="Times New Roman"/>
      <family val="1"/>
    </font>
    <font>
      <b/>
      <i/>
      <sz val="11"/>
      <color indexed="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color indexed="63"/>
      </left>
      <right style="medium"/>
      <top style="thin"/>
      <bottom style="double"/>
    </border>
    <border>
      <left style="medium"/>
      <right>
        <color indexed="63"/>
      </right>
      <top>
        <color indexed="63"/>
      </top>
      <bottom style="thin"/>
    </border>
    <border>
      <left style="medium"/>
      <right style="medium"/>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color indexed="63"/>
      </top>
      <bottom style="medium"/>
    </border>
    <border>
      <left style="medium"/>
      <right>
        <color indexed="63"/>
      </right>
      <top style="thin"/>
      <bottom style="medium"/>
    </border>
    <border>
      <left style="thin"/>
      <right style="medium"/>
      <top style="medium"/>
      <bottom style="medium"/>
    </border>
    <border>
      <left>
        <color indexed="63"/>
      </left>
      <right>
        <color indexed="63"/>
      </right>
      <top>
        <color indexed="63"/>
      </top>
      <bottom style="double"/>
    </border>
    <border>
      <left style="medium"/>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4"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47">
    <xf numFmtId="0" fontId="0" fillId="0" borderId="0" xfId="0" applyAlignment="1">
      <alignment/>
    </xf>
    <xf numFmtId="0" fontId="4" fillId="0" borderId="0" xfId="0" applyFont="1" applyAlignment="1">
      <alignment/>
    </xf>
    <xf numFmtId="181" fontId="4" fillId="0" borderId="0" xfId="42" applyNumberFormat="1" applyFont="1" applyAlignment="1">
      <alignment/>
    </xf>
    <xf numFmtId="0" fontId="4" fillId="0" borderId="0" xfId="0" applyFont="1" applyFill="1" applyAlignment="1">
      <alignment/>
    </xf>
    <xf numFmtId="0" fontId="5" fillId="0" borderId="0" xfId="0" applyFont="1" applyFill="1" applyAlignment="1">
      <alignment/>
    </xf>
    <xf numFmtId="0" fontId="4" fillId="24" borderId="0" xfId="0" applyFont="1" applyFill="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2" fillId="0" borderId="0" xfId="0" applyFont="1" applyAlignment="1">
      <alignment/>
    </xf>
    <xf numFmtId="0" fontId="6" fillId="0" borderId="12" xfId="0" applyFont="1" applyBorder="1" applyAlignment="1">
      <alignment horizontal="center"/>
    </xf>
    <xf numFmtId="0" fontId="2" fillId="0" borderId="13" xfId="0" applyFont="1" applyBorder="1" applyAlignment="1">
      <alignment horizontal="center"/>
    </xf>
    <xf numFmtId="0" fontId="6"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38" fontId="6" fillId="0" borderId="0" xfId="0" applyNumberFormat="1" applyFont="1" applyAlignment="1">
      <alignment/>
    </xf>
    <xf numFmtId="0" fontId="6" fillId="24" borderId="0" xfId="0" applyFont="1" applyFill="1" applyAlignment="1" quotePrefix="1">
      <alignment/>
    </xf>
    <xf numFmtId="0" fontId="9" fillId="24" borderId="0" xfId="0" applyFont="1" applyFill="1" applyAlignment="1">
      <alignment/>
    </xf>
    <xf numFmtId="43" fontId="2" fillId="0" borderId="14" xfId="42" applyFont="1" applyBorder="1" applyAlignment="1">
      <alignment horizontal="right"/>
    </xf>
    <xf numFmtId="43" fontId="2" fillId="0" borderId="14" xfId="42" applyFont="1" applyBorder="1" applyAlignment="1">
      <alignment horizontal="right" wrapText="1"/>
    </xf>
    <xf numFmtId="0" fontId="2" fillId="24" borderId="10" xfId="0" applyFont="1" applyFill="1" applyBorder="1" applyAlignment="1">
      <alignment/>
    </xf>
    <xf numFmtId="0" fontId="6" fillId="24" borderId="10" xfId="0" applyFont="1" applyFill="1" applyBorder="1" applyAlignment="1">
      <alignment/>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8" xfId="42" applyNumberFormat="1" applyFont="1" applyFill="1" applyBorder="1" applyAlignment="1">
      <alignment horizontal="right"/>
    </xf>
    <xf numFmtId="181" fontId="2" fillId="24" borderId="19" xfId="42" applyNumberFormat="1" applyFont="1" applyFill="1" applyBorder="1" applyAlignment="1">
      <alignment horizontal="right"/>
    </xf>
    <xf numFmtId="181" fontId="2" fillId="24" borderId="14" xfId="42" applyNumberFormat="1" applyFont="1" applyFill="1" applyBorder="1" applyAlignment="1">
      <alignment horizontal="right"/>
    </xf>
    <xf numFmtId="181" fontId="2" fillId="24" borderId="12" xfId="42" applyNumberFormat="1" applyFont="1" applyFill="1" applyBorder="1" applyAlignment="1">
      <alignment horizontal="right"/>
    </xf>
    <xf numFmtId="181" fontId="6" fillId="24" borderId="20" xfId="42" applyNumberFormat="1" applyFont="1" applyFill="1" applyBorder="1" applyAlignment="1">
      <alignment horizontal="right"/>
    </xf>
    <xf numFmtId="43" fontId="2" fillId="24" borderId="21" xfId="42" applyFont="1" applyFill="1" applyBorder="1" applyAlignment="1">
      <alignment horizontal="right"/>
    </xf>
    <xf numFmtId="43" fontId="2" fillId="24" borderId="15" xfId="42" applyFont="1" applyFill="1" applyBorder="1" applyAlignment="1">
      <alignment horizontal="right"/>
    </xf>
    <xf numFmtId="181" fontId="2" fillId="24" borderId="15" xfId="42" applyNumberFormat="1" applyFont="1" applyFill="1" applyBorder="1" applyAlignment="1">
      <alignment horizontal="right"/>
    </xf>
    <xf numFmtId="181" fontId="2" fillId="24" borderId="21" xfId="42" applyNumberFormat="1" applyFont="1" applyFill="1" applyBorder="1" applyAlignment="1">
      <alignment horizontal="right"/>
    </xf>
    <xf numFmtId="181" fontId="6" fillId="24" borderId="0" xfId="42" applyNumberFormat="1" applyFont="1" applyFill="1" applyBorder="1" applyAlignment="1">
      <alignment horizontal="center"/>
    </xf>
    <xf numFmtId="192" fontId="2" fillId="24" borderId="22" xfId="42" applyNumberFormat="1" applyFont="1" applyFill="1" applyBorder="1" applyAlignment="1">
      <alignment horizontal="right"/>
    </xf>
    <xf numFmtId="181" fontId="6" fillId="24" borderId="21" xfId="42" applyNumberFormat="1" applyFont="1" applyFill="1" applyBorder="1" applyAlignment="1">
      <alignment/>
    </xf>
    <xf numFmtId="181" fontId="6" fillId="24" borderId="15" xfId="42" applyNumberFormat="1" applyFont="1" applyFill="1" applyBorder="1" applyAlignment="1">
      <alignment/>
    </xf>
    <xf numFmtId="181" fontId="6" fillId="24" borderId="16" xfId="42" applyNumberFormat="1" applyFont="1" applyFill="1" applyBorder="1" applyAlignment="1">
      <alignment/>
    </xf>
    <xf numFmtId="181" fontId="6" fillId="24" borderId="18" xfId="42" applyNumberFormat="1" applyFont="1" applyFill="1" applyBorder="1" applyAlignment="1">
      <alignment/>
    </xf>
    <xf numFmtId="181" fontId="6" fillId="24" borderId="22" xfId="42" applyNumberFormat="1" applyFont="1" applyFill="1" applyBorder="1" applyAlignment="1">
      <alignment/>
    </xf>
    <xf numFmtId="181" fontId="6" fillId="24" borderId="0" xfId="42" applyNumberFormat="1" applyFont="1" applyFill="1" applyBorder="1" applyAlignment="1">
      <alignment/>
    </xf>
    <xf numFmtId="43" fontId="2" fillId="24" borderId="23" xfId="42" applyFont="1" applyFill="1" applyBorder="1" applyAlignment="1">
      <alignment horizontal="right"/>
    </xf>
    <xf numFmtId="181" fontId="6" fillId="24" borderId="24" xfId="42" applyNumberFormat="1" applyFont="1" applyFill="1" applyBorder="1" applyAlignment="1">
      <alignment/>
    </xf>
    <xf numFmtId="0" fontId="6" fillId="0" borderId="15" xfId="0" applyFont="1" applyBorder="1" applyAlignment="1">
      <alignment/>
    </xf>
    <xf numFmtId="0" fontId="2" fillId="24" borderId="10" xfId="0" applyFont="1" applyFill="1" applyBorder="1" applyAlignment="1">
      <alignment wrapText="1"/>
    </xf>
    <xf numFmtId="0" fontId="6" fillId="24" borderId="11" xfId="0" applyFont="1" applyFill="1" applyBorder="1" applyAlignment="1" quotePrefix="1">
      <alignment wrapText="1"/>
    </xf>
    <xf numFmtId="194" fontId="2" fillId="24" borderId="22" xfId="42" applyNumberFormat="1" applyFont="1" applyFill="1" applyBorder="1" applyAlignment="1">
      <alignment horizontal="right"/>
    </xf>
    <xf numFmtId="0" fontId="2" fillId="24" borderId="10" xfId="0" applyFont="1" applyFill="1" applyBorder="1" applyAlignment="1">
      <alignment horizontal="left" wrapText="1"/>
    </xf>
    <xf numFmtId="43" fontId="2" fillId="0" borderId="25" xfId="42" applyFont="1" applyBorder="1" applyAlignment="1">
      <alignment horizontal="right"/>
    </xf>
    <xf numFmtId="43" fontId="2" fillId="0" borderId="20" xfId="42" applyFont="1" applyBorder="1" applyAlignment="1">
      <alignment horizontal="right"/>
    </xf>
    <xf numFmtId="43" fontId="2" fillId="0" borderId="26" xfId="42" applyFont="1" applyBorder="1" applyAlignment="1">
      <alignment horizontal="right"/>
    </xf>
    <xf numFmtId="43" fontId="2" fillId="0" borderId="27" xfId="42" applyFont="1" applyBorder="1" applyAlignment="1">
      <alignment horizontal="right"/>
    </xf>
    <xf numFmtId="43" fontId="2" fillId="0" borderId="28" xfId="42" applyFont="1" applyBorder="1" applyAlignment="1">
      <alignment horizontal="right"/>
    </xf>
    <xf numFmtId="43" fontId="2" fillId="0" borderId="10" xfId="42" applyFont="1" applyBorder="1" applyAlignment="1">
      <alignment horizontal="right"/>
    </xf>
    <xf numFmtId="43" fontId="2" fillId="0" borderId="29" xfId="42" applyFont="1" applyBorder="1" applyAlignment="1">
      <alignment horizontal="right"/>
    </xf>
    <xf numFmtId="43" fontId="2" fillId="0" borderId="30" xfId="42" applyFont="1" applyBorder="1" applyAlignment="1">
      <alignment horizontal="right"/>
    </xf>
    <xf numFmtId="181" fontId="2" fillId="0" borderId="12" xfId="42" applyNumberFormat="1" applyFont="1" applyBorder="1" applyAlignment="1">
      <alignment horizontal="right"/>
    </xf>
    <xf numFmtId="181" fontId="6" fillId="24" borderId="31" xfId="42" applyNumberFormat="1" applyFont="1" applyFill="1" applyBorder="1" applyAlignment="1">
      <alignment horizontal="right"/>
    </xf>
    <xf numFmtId="43" fontId="2" fillId="0" borderId="12" xfId="42" applyFont="1" applyBorder="1" applyAlignment="1">
      <alignment horizontal="right"/>
    </xf>
    <xf numFmtId="181" fontId="6" fillId="24" borderId="12" xfId="42" applyNumberFormat="1" applyFont="1" applyFill="1" applyBorder="1" applyAlignment="1">
      <alignment horizontal="right"/>
    </xf>
    <xf numFmtId="43" fontId="2" fillId="0" borderId="15" xfId="42" applyFont="1" applyBorder="1" applyAlignment="1">
      <alignment horizontal="right"/>
    </xf>
    <xf numFmtId="43" fontId="2" fillId="0" borderId="16" xfId="42" applyFont="1" applyBorder="1" applyAlignment="1">
      <alignment horizontal="right"/>
    </xf>
    <xf numFmtId="181" fontId="2" fillId="0" borderId="15" xfId="42" applyNumberFormat="1" applyFont="1" applyBorder="1" applyAlignment="1">
      <alignment horizontal="right"/>
    </xf>
    <xf numFmtId="181" fontId="2" fillId="0" borderId="14" xfId="42" applyNumberFormat="1" applyFont="1" applyBorder="1" applyAlignment="1">
      <alignment horizontal="right"/>
    </xf>
    <xf numFmtId="181" fontId="2" fillId="0" borderId="20" xfId="42" applyNumberFormat="1" applyFont="1" applyBorder="1" applyAlignment="1">
      <alignment horizontal="right"/>
    </xf>
    <xf numFmtId="181" fontId="2" fillId="0" borderId="19" xfId="42" applyNumberFormat="1" applyFont="1" applyBorder="1" applyAlignment="1">
      <alignment horizontal="right"/>
    </xf>
    <xf numFmtId="0" fontId="2" fillId="24" borderId="27" xfId="0" applyFont="1" applyFill="1" applyBorder="1" applyAlignment="1">
      <alignment/>
    </xf>
    <xf numFmtId="0" fontId="2" fillId="0" borderId="10" xfId="0" applyFont="1" applyBorder="1" applyAlignment="1">
      <alignment/>
    </xf>
    <xf numFmtId="0" fontId="2" fillId="24" borderId="11" xfId="0" applyFont="1" applyFill="1" applyBorder="1" applyAlignment="1">
      <alignment wrapText="1"/>
    </xf>
    <xf numFmtId="0" fontId="9" fillId="0" borderId="10" xfId="0" applyFont="1" applyBorder="1" applyAlignment="1">
      <alignment horizontal="left"/>
    </xf>
    <xf numFmtId="0" fontId="9" fillId="0" borderId="12" xfId="0" applyFont="1" applyBorder="1" applyAlignment="1">
      <alignment horizontal="left"/>
    </xf>
    <xf numFmtId="0" fontId="6" fillId="24" borderId="12" xfId="0" applyFont="1" applyFill="1" applyBorder="1" applyAlignment="1">
      <alignment wrapText="1"/>
    </xf>
    <xf numFmtId="181" fontId="2" fillId="24" borderId="32" xfId="42" applyNumberFormat="1" applyFont="1" applyFill="1" applyBorder="1" applyAlignment="1">
      <alignment horizontal="right"/>
    </xf>
    <xf numFmtId="191" fontId="2" fillId="24" borderId="13" xfId="42" applyNumberFormat="1" applyFont="1" applyFill="1" applyBorder="1" applyAlignment="1">
      <alignment horizontal="right"/>
    </xf>
    <xf numFmtId="43" fontId="2" fillId="24" borderId="16" xfId="42" applyFont="1" applyFill="1" applyBorder="1" applyAlignment="1">
      <alignment horizontal="right"/>
    </xf>
    <xf numFmtId="38" fontId="6" fillId="24" borderId="0" xfId="0" applyNumberFormat="1" applyFont="1" applyFill="1" applyAlignment="1">
      <alignment/>
    </xf>
    <xf numFmtId="0" fontId="8" fillId="24" borderId="0" xfId="0" applyFont="1" applyFill="1" applyAlignment="1">
      <alignment/>
    </xf>
    <xf numFmtId="38" fontId="2" fillId="24" borderId="15" xfId="0" applyNumberFormat="1" applyFont="1" applyFill="1" applyBorder="1" applyAlignment="1">
      <alignment/>
    </xf>
    <xf numFmtId="43" fontId="2" fillId="0" borderId="33" xfId="42" applyFont="1" applyBorder="1" applyAlignment="1" quotePrefix="1">
      <alignment horizontal="right"/>
    </xf>
    <xf numFmtId="0" fontId="6" fillId="24" borderId="34" xfId="0" applyFont="1" applyFill="1" applyBorder="1" applyAlignment="1">
      <alignment horizontal="right"/>
    </xf>
    <xf numFmtId="181" fontId="6" fillId="24" borderId="34" xfId="42" applyNumberFormat="1" applyFont="1" applyFill="1" applyBorder="1" applyAlignment="1">
      <alignment horizontal="right"/>
    </xf>
    <xf numFmtId="181" fontId="2" fillId="0" borderId="15" xfId="0" applyNumberFormat="1" applyFont="1" applyBorder="1" applyAlignment="1">
      <alignment/>
    </xf>
    <xf numFmtId="195" fontId="2" fillId="0" borderId="21" xfId="42" applyNumberFormat="1" applyFont="1" applyBorder="1" applyAlignment="1" quotePrefix="1">
      <alignment horizontal="right"/>
    </xf>
    <xf numFmtId="195" fontId="2" fillId="0" borderId="35" xfId="42" applyNumberFormat="1" applyFont="1" applyBorder="1" applyAlignment="1">
      <alignment horizontal="right"/>
    </xf>
    <xf numFmtId="43" fontId="2" fillId="0" borderId="22" xfId="42" applyFont="1" applyBorder="1" applyAlignment="1">
      <alignment horizontal="right"/>
    </xf>
    <xf numFmtId="0" fontId="6" fillId="24" borderId="10" xfId="0" applyFont="1" applyFill="1" applyBorder="1" applyAlignment="1">
      <alignment vertical="top"/>
    </xf>
    <xf numFmtId="181" fontId="6" fillId="24" borderId="16" xfId="42" applyNumberFormat="1" applyFont="1" applyFill="1" applyBorder="1" applyAlignment="1">
      <alignment horizontal="right" vertical="top"/>
    </xf>
    <xf numFmtId="181" fontId="6" fillId="24" borderId="31" xfId="42" applyNumberFormat="1" applyFont="1" applyFill="1" applyBorder="1" applyAlignment="1">
      <alignment horizontal="right" vertical="top"/>
    </xf>
    <xf numFmtId="43" fontId="2" fillId="0" borderId="13" xfId="42" applyFont="1" applyBorder="1" applyAlignment="1">
      <alignment horizontal="right"/>
    </xf>
    <xf numFmtId="41" fontId="6" fillId="24" borderId="0" xfId="0" applyNumberFormat="1" applyFont="1" applyFill="1" applyAlignment="1">
      <alignment/>
    </xf>
    <xf numFmtId="0" fontId="2" fillId="24" borderId="36" xfId="0" applyFont="1" applyFill="1" applyBorder="1" applyAlignment="1">
      <alignment/>
    </xf>
    <xf numFmtId="43" fontId="2" fillId="24" borderId="35" xfId="42" applyFont="1" applyFill="1" applyBorder="1" applyAlignment="1">
      <alignment horizontal="right"/>
    </xf>
    <xf numFmtId="43" fontId="2" fillId="24" borderId="12" xfId="42" applyFont="1" applyFill="1" applyBorder="1" applyAlignment="1">
      <alignment horizontal="right"/>
    </xf>
    <xf numFmtId="43" fontId="2" fillId="24" borderId="31" xfId="42" applyFont="1" applyFill="1" applyBorder="1" applyAlignment="1">
      <alignment horizontal="right"/>
    </xf>
    <xf numFmtId="38" fontId="2" fillId="24" borderId="12" xfId="0" applyNumberFormat="1" applyFont="1" applyFill="1" applyBorder="1" applyAlignment="1">
      <alignment horizontal="right" wrapText="1"/>
    </xf>
    <xf numFmtId="181" fontId="6" fillId="24" borderId="15" xfId="42" applyNumberFormat="1" applyFont="1" applyFill="1" applyBorder="1" applyAlignment="1">
      <alignment horizontal="right"/>
    </xf>
    <xf numFmtId="181" fontId="6" fillId="24" borderId="16" xfId="42" applyNumberFormat="1" applyFont="1" applyFill="1" applyBorder="1" applyAlignment="1">
      <alignment horizontal="right"/>
    </xf>
    <xf numFmtId="181" fontId="6" fillId="24" borderId="17" xfId="42" applyNumberFormat="1" applyFont="1" applyFill="1" applyBorder="1" applyAlignment="1">
      <alignment horizontal="right"/>
    </xf>
    <xf numFmtId="181" fontId="2" fillId="24" borderId="15" xfId="42" applyNumberFormat="1" applyFont="1" applyFill="1" applyBorder="1" applyAlignment="1">
      <alignment horizontal="right"/>
    </xf>
    <xf numFmtId="181" fontId="6" fillId="24" borderId="34" xfId="42" applyNumberFormat="1" applyFont="1" applyFill="1" applyBorder="1" applyAlignment="1">
      <alignment horizontal="right"/>
    </xf>
    <xf numFmtId="181" fontId="2" fillId="0" borderId="15" xfId="0" applyNumberFormat="1" applyFont="1" applyBorder="1" applyAlignment="1">
      <alignment/>
    </xf>
    <xf numFmtId="0" fontId="6" fillId="0" borderId="15" xfId="0" applyFont="1" applyBorder="1" applyAlignment="1">
      <alignment/>
    </xf>
    <xf numFmtId="192" fontId="2" fillId="24" borderId="22" xfId="42" applyNumberFormat="1" applyFont="1" applyFill="1" applyBorder="1" applyAlignment="1">
      <alignment horizontal="right"/>
    </xf>
    <xf numFmtId="181" fontId="2" fillId="24" borderId="36" xfId="0" applyNumberFormat="1" applyFont="1" applyFill="1" applyBorder="1" applyAlignment="1">
      <alignment/>
    </xf>
    <xf numFmtId="0" fontId="6" fillId="24" borderId="0" xfId="0" applyFont="1" applyFill="1" applyAlignment="1">
      <alignment/>
    </xf>
    <xf numFmtId="0" fontId="6" fillId="0" borderId="0" xfId="0" applyFont="1" applyAlignment="1">
      <alignment/>
    </xf>
    <xf numFmtId="0" fontId="13" fillId="0" borderId="0" xfId="0" applyFont="1" applyAlignment="1">
      <alignment/>
    </xf>
    <xf numFmtId="181" fontId="14" fillId="24" borderId="15" xfId="42" applyNumberFormat="1" applyFont="1" applyFill="1" applyBorder="1" applyAlignment="1">
      <alignment horizontal="right"/>
    </xf>
    <xf numFmtId="181" fontId="2" fillId="24" borderId="34" xfId="42" applyNumberFormat="1" applyFont="1" applyFill="1" applyBorder="1" applyAlignment="1">
      <alignment horizontal="right"/>
    </xf>
    <xf numFmtId="181" fontId="13" fillId="0" borderId="0" xfId="42" applyNumberFormat="1" applyFont="1" applyAlignment="1">
      <alignment/>
    </xf>
    <xf numFmtId="181" fontId="15" fillId="0" borderId="0" xfId="42" applyNumberFormat="1" applyFont="1" applyAlignment="1">
      <alignment/>
    </xf>
    <xf numFmtId="43" fontId="2" fillId="0" borderId="19" xfId="42" applyFont="1" applyBorder="1" applyAlignment="1">
      <alignment horizontal="right"/>
    </xf>
    <xf numFmtId="181" fontId="2" fillId="24" borderId="37" xfId="42" applyNumberFormat="1" applyFont="1" applyFill="1" applyBorder="1" applyAlignment="1">
      <alignment horizontal="right"/>
    </xf>
    <xf numFmtId="181" fontId="2" fillId="24" borderId="35" xfId="42" applyNumberFormat="1" applyFont="1" applyFill="1" applyBorder="1" applyAlignment="1">
      <alignment horizontal="right"/>
    </xf>
    <xf numFmtId="181" fontId="2" fillId="24" borderId="38" xfId="42" applyNumberFormat="1" applyFont="1" applyFill="1" applyBorder="1" applyAlignment="1">
      <alignment horizontal="right"/>
    </xf>
    <xf numFmtId="38" fontId="6" fillId="24" borderId="10" xfId="0" applyNumberFormat="1" applyFont="1" applyFill="1" applyBorder="1" applyAlignment="1">
      <alignment/>
    </xf>
    <xf numFmtId="38" fontId="2" fillId="24" borderId="10" xfId="0" applyNumberFormat="1" applyFont="1" applyFill="1" applyBorder="1" applyAlignment="1">
      <alignment/>
    </xf>
    <xf numFmtId="38" fontId="2" fillId="24" borderId="15" xfId="42" applyNumberFormat="1" applyFont="1" applyFill="1" applyBorder="1" applyAlignment="1">
      <alignment/>
    </xf>
    <xf numFmtId="181" fontId="6" fillId="24" borderId="19" xfId="42" applyNumberFormat="1" applyFont="1" applyFill="1" applyBorder="1" applyAlignment="1">
      <alignment horizontal="right"/>
    </xf>
    <xf numFmtId="38" fontId="6" fillId="24" borderId="15" xfId="42" applyNumberFormat="1" applyFont="1" applyFill="1" applyBorder="1" applyAlignment="1">
      <alignment/>
    </xf>
    <xf numFmtId="181" fontId="6" fillId="24" borderId="14" xfId="42" applyNumberFormat="1" applyFont="1" applyFill="1" applyBorder="1" applyAlignment="1">
      <alignment horizontal="right"/>
    </xf>
    <xf numFmtId="37" fontId="2" fillId="24" borderId="15" xfId="42" applyNumberFormat="1" applyFont="1" applyFill="1" applyBorder="1" applyAlignment="1">
      <alignment/>
    </xf>
    <xf numFmtId="181" fontId="2" fillId="24" borderId="39" xfId="42" applyNumberFormat="1" applyFont="1" applyFill="1" applyBorder="1" applyAlignment="1">
      <alignment horizontal="right"/>
    </xf>
    <xf numFmtId="181" fontId="6" fillId="24" borderId="39" xfId="42" applyNumberFormat="1" applyFont="1" applyFill="1" applyBorder="1" applyAlignment="1">
      <alignment horizontal="right"/>
    </xf>
    <xf numFmtId="181" fontId="6" fillId="24" borderId="25" xfId="42" applyNumberFormat="1" applyFont="1" applyFill="1" applyBorder="1" applyAlignment="1">
      <alignment horizontal="right"/>
    </xf>
    <xf numFmtId="181" fontId="2" fillId="24" borderId="16" xfId="42" applyNumberFormat="1" applyFont="1" applyFill="1" applyBorder="1" applyAlignment="1">
      <alignment horizontal="right"/>
    </xf>
    <xf numFmtId="38" fontId="6" fillId="24" borderId="33" xfId="0" applyNumberFormat="1" applyFont="1" applyFill="1" applyBorder="1" applyAlignment="1">
      <alignment/>
    </xf>
    <xf numFmtId="181" fontId="2" fillId="24" borderId="16" xfId="42" applyNumberFormat="1" applyFont="1" applyFill="1" applyBorder="1" applyAlignment="1">
      <alignment/>
    </xf>
    <xf numFmtId="37" fontId="2" fillId="24" borderId="15" xfId="0" applyNumberFormat="1" applyFont="1" applyFill="1" applyBorder="1" applyAlignment="1">
      <alignment/>
    </xf>
    <xf numFmtId="181" fontId="2" fillId="0" borderId="40" xfId="42" applyNumberFormat="1" applyFont="1" applyBorder="1" applyAlignment="1">
      <alignment horizontal="right"/>
    </xf>
    <xf numFmtId="181" fontId="2" fillId="0" borderId="41" xfId="42" applyNumberFormat="1" applyFont="1" applyBorder="1" applyAlignment="1">
      <alignment horizontal="right"/>
    </xf>
    <xf numFmtId="181" fontId="2" fillId="0" borderId="42" xfId="42" applyNumberFormat="1" applyFont="1" applyBorder="1" applyAlignment="1">
      <alignment horizontal="right"/>
    </xf>
    <xf numFmtId="181" fontId="2" fillId="0" borderId="43" xfId="42" applyNumberFormat="1" applyFont="1" applyBorder="1" applyAlignment="1">
      <alignment horizontal="right"/>
    </xf>
    <xf numFmtId="181" fontId="2" fillId="24" borderId="43" xfId="42" applyNumberFormat="1" applyFont="1" applyFill="1" applyBorder="1" applyAlignment="1">
      <alignment horizontal="right"/>
    </xf>
    <xf numFmtId="38" fontId="2" fillId="24" borderId="44" xfId="0" applyNumberFormat="1" applyFont="1" applyFill="1" applyBorder="1" applyAlignment="1">
      <alignment/>
    </xf>
    <xf numFmtId="38" fontId="2" fillId="24" borderId="43" xfId="42" applyNumberFormat="1" applyFont="1" applyFill="1" applyBorder="1" applyAlignment="1">
      <alignment/>
    </xf>
    <xf numFmtId="181" fontId="16" fillId="24" borderId="15" xfId="42" applyNumberFormat="1" applyFont="1" applyFill="1" applyBorder="1" applyAlignment="1">
      <alignment horizontal="right"/>
    </xf>
    <xf numFmtId="38" fontId="6" fillId="24" borderId="15" xfId="0" applyNumberFormat="1" applyFont="1" applyFill="1" applyBorder="1" applyAlignment="1">
      <alignment/>
    </xf>
    <xf numFmtId="181" fontId="2" fillId="24" borderId="20" xfId="42" applyNumberFormat="1" applyFont="1" applyFill="1" applyBorder="1" applyAlignment="1">
      <alignment horizontal="right"/>
    </xf>
    <xf numFmtId="181" fontId="6" fillId="24" borderId="45" xfId="42" applyNumberFormat="1" applyFont="1" applyFill="1" applyBorder="1" applyAlignment="1">
      <alignment horizontal="right"/>
    </xf>
    <xf numFmtId="181" fontId="6" fillId="24" borderId="13" xfId="42" applyNumberFormat="1" applyFont="1" applyFill="1" applyBorder="1" applyAlignment="1">
      <alignment horizontal="right"/>
    </xf>
    <xf numFmtId="38" fontId="6" fillId="0" borderId="10" xfId="0" applyNumberFormat="1" applyFont="1" applyFill="1" applyBorder="1" applyAlignment="1">
      <alignment/>
    </xf>
    <xf numFmtId="38" fontId="6" fillId="0" borderId="21" xfId="42" applyNumberFormat="1" applyFont="1" applyFill="1" applyBorder="1" applyAlignment="1">
      <alignment/>
    </xf>
    <xf numFmtId="43" fontId="6" fillId="24" borderId="0" xfId="42" applyFont="1" applyFill="1" applyBorder="1" applyAlignment="1">
      <alignment/>
    </xf>
    <xf numFmtId="181" fontId="6" fillId="0" borderId="15" xfId="42" applyNumberFormat="1" applyFont="1" applyFill="1" applyBorder="1" applyAlignment="1">
      <alignment horizontal="right"/>
    </xf>
    <xf numFmtId="181" fontId="6" fillId="0" borderId="17" xfId="42" applyNumberFormat="1" applyFont="1" applyFill="1" applyBorder="1" applyAlignment="1">
      <alignment horizontal="right"/>
    </xf>
    <xf numFmtId="9" fontId="2" fillId="0" borderId="0" xfId="60" applyFont="1" applyAlignment="1">
      <alignment/>
    </xf>
    <xf numFmtId="181" fontId="6" fillId="0" borderId="0" xfId="0" applyNumberFormat="1" applyFont="1" applyAlignment="1">
      <alignment/>
    </xf>
    <xf numFmtId="0" fontId="14" fillId="0" borderId="0" xfId="0" applyFont="1" applyAlignment="1">
      <alignment/>
    </xf>
    <xf numFmtId="0" fontId="17" fillId="0" borderId="0" xfId="0" applyFont="1" applyAlignment="1">
      <alignment vertical="top"/>
    </xf>
    <xf numFmtId="0" fontId="8" fillId="0" borderId="0" xfId="0" applyFont="1" applyFill="1" applyAlignment="1">
      <alignment/>
    </xf>
    <xf numFmtId="0" fontId="6" fillId="0" borderId="10" xfId="0" applyFont="1" applyFill="1" applyBorder="1" applyAlignment="1">
      <alignment/>
    </xf>
    <xf numFmtId="192" fontId="2" fillId="0" borderId="22" xfId="42" applyNumberFormat="1" applyFont="1" applyFill="1" applyBorder="1" applyAlignment="1">
      <alignment horizontal="right"/>
    </xf>
    <xf numFmtId="0" fontId="2" fillId="24" borderId="0" xfId="0" applyFont="1" applyFill="1" applyBorder="1" applyAlignment="1">
      <alignment horizontal="left" wrapText="1"/>
    </xf>
    <xf numFmtId="181" fontId="2" fillId="0" borderId="36" xfId="42" applyNumberFormat="1" applyFont="1" applyBorder="1" applyAlignment="1">
      <alignment horizontal="right"/>
    </xf>
    <xf numFmtId="181" fontId="2" fillId="24" borderId="36" xfId="42" applyNumberFormat="1" applyFont="1" applyFill="1" applyBorder="1" applyAlignment="1">
      <alignment horizontal="right"/>
    </xf>
    <xf numFmtId="38" fontId="2" fillId="24" borderId="36" xfId="0" applyNumberFormat="1" applyFont="1" applyFill="1" applyBorder="1" applyAlignment="1">
      <alignment/>
    </xf>
    <xf numFmtId="38" fontId="2" fillId="24" borderId="36" xfId="42" applyNumberFormat="1" applyFont="1" applyFill="1" applyBorder="1" applyAlignment="1">
      <alignment/>
    </xf>
    <xf numFmtId="0" fontId="0" fillId="0" borderId="0" xfId="0" applyFont="1" applyBorder="1" applyAlignment="1">
      <alignment wrapText="1"/>
    </xf>
    <xf numFmtId="0" fontId="14" fillId="0" borderId="0" xfId="0" applyFont="1" applyBorder="1" applyAlignment="1">
      <alignment/>
    </xf>
    <xf numFmtId="9" fontId="2" fillId="24" borderId="15" xfId="60" applyFont="1" applyFill="1" applyBorder="1" applyAlignment="1">
      <alignment horizontal="right"/>
    </xf>
    <xf numFmtId="197" fontId="2" fillId="0" borderId="0" xfId="60" applyNumberFormat="1" applyFont="1" applyAlignment="1">
      <alignment/>
    </xf>
    <xf numFmtId="180" fontId="2" fillId="24" borderId="22" xfId="42" applyNumberFormat="1" applyFont="1" applyFill="1" applyBorder="1" applyAlignment="1">
      <alignment horizontal="right"/>
    </xf>
    <xf numFmtId="181" fontId="2" fillId="24" borderId="15" xfId="42" applyNumberFormat="1" applyFont="1" applyFill="1" applyBorder="1" applyAlignment="1">
      <alignment/>
    </xf>
    <xf numFmtId="37" fontId="6" fillId="24" borderId="15" xfId="0" applyNumberFormat="1" applyFont="1" applyFill="1" applyBorder="1" applyAlignment="1">
      <alignment/>
    </xf>
    <xf numFmtId="181" fontId="6" fillId="24" borderId="10" xfId="42" applyNumberFormat="1" applyFont="1" applyFill="1" applyBorder="1" applyAlignment="1">
      <alignment/>
    </xf>
    <xf numFmtId="43" fontId="2" fillId="0" borderId="15" xfId="42" applyFont="1" applyBorder="1" applyAlignment="1" quotePrefix="1">
      <alignment horizontal="center"/>
    </xf>
    <xf numFmtId="43" fontId="2" fillId="0" borderId="22" xfId="42" applyFont="1" applyBorder="1" applyAlignment="1">
      <alignment horizontal="center"/>
    </xf>
    <xf numFmtId="0" fontId="2" fillId="24" borderId="15" xfId="0" applyFont="1" applyFill="1" applyBorder="1" applyAlignment="1">
      <alignment horizontal="right"/>
    </xf>
    <xf numFmtId="0" fontId="2" fillId="0" borderId="0" xfId="0" applyFont="1" applyAlignment="1">
      <alignment horizontal="right"/>
    </xf>
    <xf numFmtId="0" fontId="2" fillId="0" borderId="0" xfId="0" applyNumberFormat="1" applyFont="1" applyFill="1" applyAlignment="1">
      <alignment horizontal="center"/>
    </xf>
    <xf numFmtId="0" fontId="6"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xf>
    <xf numFmtId="0" fontId="2"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quotePrefix="1">
      <alignment horizontal="left"/>
    </xf>
    <xf numFmtId="0" fontId="39" fillId="0" borderId="0" xfId="0" applyFont="1" applyFill="1" applyAlignment="1">
      <alignment horizontal="left"/>
    </xf>
    <xf numFmtId="1" fontId="6" fillId="0" borderId="0" xfId="57" applyNumberFormat="1" applyFont="1" applyFill="1" applyBorder="1" applyAlignment="1" applyProtection="1" quotePrefix="1">
      <alignment horizontal="justify" vertical="top" wrapText="1"/>
      <protection locked="0"/>
    </xf>
    <xf numFmtId="37" fontId="6" fillId="0" borderId="0" xfId="0" applyNumberFormat="1" applyFont="1" applyFill="1" applyAlignment="1">
      <alignment wrapText="1"/>
    </xf>
    <xf numFmtId="0" fontId="6" fillId="0" borderId="0" xfId="0" applyFont="1" applyFill="1" applyAlignment="1">
      <alignment/>
    </xf>
    <xf numFmtId="37" fontId="6" fillId="0" borderId="0" xfId="0" applyNumberFormat="1" applyFont="1" applyFill="1" applyAlignment="1">
      <alignment horizontal="justify" wrapText="1"/>
    </xf>
    <xf numFmtId="0" fontId="6" fillId="0" borderId="0" xfId="0" applyNumberFormat="1" applyFont="1" applyFill="1" applyAlignment="1">
      <alignment horizontal="left"/>
    </xf>
    <xf numFmtId="1" fontId="13" fillId="0" borderId="0" xfId="57" applyNumberFormat="1" applyFont="1" applyFill="1" applyBorder="1" applyAlignment="1" applyProtection="1" quotePrefix="1">
      <alignment horizontal="justify" vertical="top" wrapText="1"/>
      <protection locked="0"/>
    </xf>
    <xf numFmtId="0" fontId="13" fillId="0" borderId="0" xfId="0" applyFont="1" applyFill="1" applyAlignment="1">
      <alignment horizontal="left"/>
    </xf>
    <xf numFmtId="0" fontId="13" fillId="0" borderId="0" xfId="0" applyFont="1" applyFill="1" applyAlignment="1">
      <alignment/>
    </xf>
    <xf numFmtId="37" fontId="6" fillId="0" borderId="0" xfId="0" applyNumberFormat="1" applyFont="1" applyFill="1" applyAlignment="1">
      <alignment horizontal="justify"/>
    </xf>
    <xf numFmtId="181" fontId="2" fillId="0" borderId="23" xfId="42" applyNumberFormat="1" applyFont="1" applyFill="1" applyBorder="1" applyAlignment="1">
      <alignment horizontal="right" wrapText="1"/>
    </xf>
    <xf numFmtId="37" fontId="2" fillId="0" borderId="0" xfId="0" applyNumberFormat="1" applyFont="1" applyFill="1" applyAlignment="1">
      <alignment horizontal="right"/>
    </xf>
    <xf numFmtId="181" fontId="6" fillId="0" borderId="0" xfId="42" applyNumberFormat="1" applyFont="1" applyFill="1" applyAlignment="1">
      <alignment horizontal="right"/>
    </xf>
    <xf numFmtId="181" fontId="6" fillId="0" borderId="0" xfId="42" applyNumberFormat="1" applyFont="1" applyFill="1" applyAlignment="1">
      <alignment horizontal="justify"/>
    </xf>
    <xf numFmtId="0" fontId="2" fillId="0" borderId="0" xfId="0" applyNumberFormat="1" applyFont="1" applyFill="1" applyBorder="1" applyAlignment="1">
      <alignment horizontal="center" vertical="top" wrapText="1"/>
    </xf>
    <xf numFmtId="0" fontId="2" fillId="0" borderId="10" xfId="42" applyNumberFormat="1" applyFont="1" applyFill="1" applyBorder="1" applyAlignment="1" quotePrefix="1">
      <alignment horizontal="right" vertical="top" wrapText="1"/>
    </xf>
    <xf numFmtId="0" fontId="2" fillId="0" borderId="29" xfId="42" applyNumberFormat="1" applyFont="1" applyFill="1" applyBorder="1" applyAlignment="1" quotePrefix="1">
      <alignment horizontal="right" vertical="top" wrapText="1"/>
    </xf>
    <xf numFmtId="0" fontId="2" fillId="0" borderId="46" xfId="42" applyNumberFormat="1" applyFont="1" applyFill="1" applyBorder="1" applyAlignment="1">
      <alignment horizontal="right" vertical="top" wrapText="1"/>
    </xf>
    <xf numFmtId="43" fontId="2" fillId="0" borderId="11" xfId="42" applyFont="1" applyFill="1" applyBorder="1" applyAlignment="1">
      <alignment horizontal="right" vertical="top" wrapText="1"/>
    </xf>
    <xf numFmtId="43" fontId="2" fillId="0" borderId="47" xfId="42" applyFont="1" applyFill="1" applyBorder="1" applyAlignment="1">
      <alignment horizontal="right" vertical="top" wrapText="1"/>
    </xf>
    <xf numFmtId="0" fontId="2" fillId="0" borderId="0" xfId="0" applyNumberFormat="1" applyFont="1" applyFill="1" applyBorder="1" applyAlignment="1">
      <alignment horizontal="center"/>
    </xf>
    <xf numFmtId="0" fontId="6" fillId="0" borderId="48" xfId="0" applyFont="1" applyFill="1" applyBorder="1" applyAlignment="1">
      <alignment vertical="top" wrapText="1"/>
    </xf>
    <xf numFmtId="38" fontId="6" fillId="0" borderId="10" xfId="0" applyNumberFormat="1" applyFont="1" applyFill="1" applyBorder="1" applyAlignment="1">
      <alignment vertical="top" wrapText="1"/>
    </xf>
    <xf numFmtId="38" fontId="6" fillId="0" borderId="29" xfId="0" applyNumberFormat="1" applyFont="1" applyFill="1" applyBorder="1" applyAlignment="1">
      <alignment horizontal="right" vertical="top" wrapText="1"/>
    </xf>
    <xf numFmtId="38" fontId="6" fillId="0" borderId="10" xfId="0" applyNumberFormat="1" applyFont="1" applyFill="1" applyBorder="1" applyAlignment="1">
      <alignment horizontal="right" vertical="top" wrapText="1"/>
    </xf>
    <xf numFmtId="0" fontId="6" fillId="0" borderId="11" xfId="0" applyFont="1" applyFill="1" applyBorder="1" applyAlignment="1">
      <alignment vertical="top" wrapText="1"/>
    </xf>
    <xf numFmtId="38" fontId="6" fillId="0" borderId="11" xfId="0" applyNumberFormat="1" applyFont="1" applyFill="1" applyBorder="1" applyAlignment="1">
      <alignment vertical="top" wrapText="1"/>
    </xf>
    <xf numFmtId="38" fontId="6" fillId="0" borderId="47" xfId="0" applyNumberFormat="1" applyFont="1" applyFill="1" applyBorder="1" applyAlignment="1">
      <alignment horizontal="right" vertical="top" wrapText="1"/>
    </xf>
    <xf numFmtId="38" fontId="6" fillId="0" borderId="11" xfId="0" applyNumberFormat="1" applyFont="1" applyFill="1" applyBorder="1" applyAlignment="1">
      <alignment horizontal="right" vertical="top" wrapText="1"/>
    </xf>
    <xf numFmtId="0" fontId="14" fillId="0" borderId="0" xfId="0" applyFont="1" applyFill="1" applyAlignment="1">
      <alignment horizontal="left"/>
    </xf>
    <xf numFmtId="0" fontId="17" fillId="0" borderId="0" xfId="0" applyFont="1" applyFill="1" applyAlignment="1">
      <alignment horizontal="left"/>
    </xf>
    <xf numFmtId="0" fontId="40" fillId="0" borderId="0" xfId="0" applyFont="1" applyFill="1" applyAlignment="1">
      <alignment horizontal="left"/>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2" fillId="0" borderId="0" xfId="0" applyFont="1" applyFill="1" applyAlignment="1">
      <alignment horizontal="center"/>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14" fillId="0" borderId="0" xfId="0" applyNumberFormat="1" applyFont="1" applyFill="1" applyAlignment="1">
      <alignment horizontal="center"/>
    </xf>
    <xf numFmtId="0" fontId="6" fillId="0" borderId="44" xfId="0" applyFont="1" applyFill="1" applyBorder="1" applyAlignment="1">
      <alignment horizontal="left"/>
    </xf>
    <xf numFmtId="0" fontId="6" fillId="0" borderId="49" xfId="0" applyFont="1" applyFill="1" applyBorder="1" applyAlignment="1">
      <alignment horizontal="left"/>
    </xf>
    <xf numFmtId="0" fontId="2" fillId="0" borderId="43" xfId="0" applyFont="1" applyFill="1" applyBorder="1" applyAlignment="1">
      <alignment horizontal="right" vertical="top" wrapText="1"/>
    </xf>
    <xf numFmtId="0" fontId="6" fillId="0" borderId="0" xfId="0" applyFont="1" applyFill="1" applyBorder="1" applyAlignment="1">
      <alignment/>
    </xf>
    <xf numFmtId="0" fontId="6" fillId="0" borderId="48" xfId="0" applyFont="1" applyFill="1" applyBorder="1" applyAlignment="1">
      <alignment horizontal="left"/>
    </xf>
    <xf numFmtId="0" fontId="6" fillId="0" borderId="36" xfId="0" applyFont="1" applyFill="1" applyBorder="1" applyAlignment="1">
      <alignment horizontal="left"/>
    </xf>
    <xf numFmtId="38" fontId="6" fillId="0" borderId="15" xfId="0" applyNumberFormat="1" applyFont="1" applyFill="1" applyBorder="1" applyAlignment="1">
      <alignment horizontal="right"/>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38" fontId="6" fillId="0" borderId="22" xfId="0" applyNumberFormat="1" applyFont="1" applyFill="1" applyBorder="1" applyAlignment="1">
      <alignment horizontal="right"/>
    </xf>
    <xf numFmtId="181" fontId="6" fillId="0" borderId="0" xfId="42" applyNumberFormat="1" applyFont="1" applyFill="1" applyBorder="1" applyAlignment="1">
      <alignment/>
    </xf>
    <xf numFmtId="0" fontId="6" fillId="0" borderId="11" xfId="0" applyFont="1" applyFill="1" applyBorder="1" applyAlignment="1">
      <alignment wrapText="1"/>
    </xf>
    <xf numFmtId="0" fontId="6" fillId="0" borderId="50" xfId="0" applyFont="1" applyFill="1" applyBorder="1" applyAlignment="1">
      <alignment vertical="top" wrapText="1"/>
    </xf>
    <xf numFmtId="0" fontId="41" fillId="0" borderId="0" xfId="0" applyFont="1" applyFill="1" applyAlignment="1">
      <alignment horizontal="left" wrapText="1"/>
    </xf>
    <xf numFmtId="0" fontId="6" fillId="0" borderId="0" xfId="0" applyNumberFormat="1" applyFont="1" applyFill="1" applyAlignment="1">
      <alignment/>
    </xf>
    <xf numFmtId="181" fontId="2" fillId="0" borderId="0" xfId="0" applyNumberFormat="1" applyFont="1" applyFill="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center"/>
    </xf>
    <xf numFmtId="0" fontId="6" fillId="0" borderId="21" xfId="0" applyFont="1" applyFill="1" applyBorder="1" applyAlignment="1">
      <alignment/>
    </xf>
    <xf numFmtId="0" fontId="6" fillId="0" borderId="15" xfId="0" applyFont="1" applyFill="1" applyBorder="1" applyAlignment="1">
      <alignment/>
    </xf>
    <xf numFmtId="189" fontId="2" fillId="0" borderId="21" xfId="0" applyNumberFormat="1" applyFont="1" applyFill="1" applyBorder="1" applyAlignment="1">
      <alignment horizontal="right" vertical="top" wrapText="1"/>
    </xf>
    <xf numFmtId="0" fontId="6" fillId="0" borderId="22" xfId="0" applyFont="1" applyFill="1" applyBorder="1" applyAlignment="1">
      <alignment/>
    </xf>
    <xf numFmtId="0" fontId="2" fillId="0" borderId="22" xfId="0" applyFont="1" applyFill="1" applyBorder="1" applyAlignment="1">
      <alignment horizontal="right" vertical="top" wrapText="1"/>
    </xf>
    <xf numFmtId="0" fontId="2" fillId="0" borderId="47" xfId="0" applyFont="1" applyFill="1" applyBorder="1" applyAlignment="1">
      <alignment horizontal="right" vertical="top" wrapText="1"/>
    </xf>
    <xf numFmtId="181" fontId="6" fillId="0" borderId="21" xfId="42" applyNumberFormat="1" applyFont="1" applyFill="1" applyBorder="1" applyAlignment="1">
      <alignment horizontal="right" vertical="top" wrapText="1"/>
    </xf>
    <xf numFmtId="181" fontId="6" fillId="0" borderId="46" xfId="42" applyNumberFormat="1" applyFont="1" applyFill="1" applyBorder="1" applyAlignment="1">
      <alignment horizontal="right" vertical="top" wrapText="1"/>
    </xf>
    <xf numFmtId="9" fontId="42" fillId="0" borderId="0" xfId="60" applyNumberFormat="1" applyFont="1" applyFill="1" applyAlignment="1">
      <alignment horizontal="left"/>
    </xf>
    <xf numFmtId="181" fontId="6" fillId="0" borderId="22" xfId="42" applyNumberFormat="1" applyFont="1" applyFill="1" applyBorder="1" applyAlignment="1">
      <alignment horizontal="right" vertical="top" wrapText="1"/>
    </xf>
    <xf numFmtId="181" fontId="6" fillId="0" borderId="47" xfId="42" applyNumberFormat="1" applyFont="1" applyFill="1" applyBorder="1" applyAlignment="1">
      <alignment horizontal="right" vertical="top" wrapText="1"/>
    </xf>
    <xf numFmtId="181" fontId="2" fillId="0" borderId="0" xfId="42" applyNumberFormat="1" applyFont="1" applyFill="1" applyAlignment="1">
      <alignment horizontal="center"/>
    </xf>
    <xf numFmtId="0" fontId="2" fillId="0" borderId="50" xfId="0" applyFont="1" applyFill="1" applyBorder="1" applyAlignment="1">
      <alignment/>
    </xf>
    <xf numFmtId="0" fontId="2" fillId="0" borderId="0" xfId="42" applyNumberFormat="1" applyFont="1" applyFill="1" applyBorder="1" applyAlignment="1" quotePrefix="1">
      <alignment horizontal="right" vertical="top" wrapText="1"/>
    </xf>
    <xf numFmtId="0" fontId="2" fillId="0" borderId="46" xfId="42" applyNumberFormat="1" applyFont="1" applyFill="1" applyBorder="1" applyAlignment="1" quotePrefix="1">
      <alignment horizontal="right" vertical="top" wrapText="1"/>
    </xf>
    <xf numFmtId="43" fontId="2" fillId="0" borderId="50" xfId="42" applyFont="1" applyFill="1" applyBorder="1" applyAlignment="1">
      <alignment horizontal="right" vertical="top" wrapText="1"/>
    </xf>
    <xf numFmtId="0" fontId="6" fillId="0" borderId="4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9" xfId="0"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47" xfId="0" applyFont="1" applyFill="1" applyBorder="1" applyAlignment="1">
      <alignment horizontal="right" vertical="top" wrapText="1"/>
    </xf>
    <xf numFmtId="0" fontId="6" fillId="0" borderId="50" xfId="0" applyFont="1" applyFill="1" applyBorder="1" applyAlignment="1">
      <alignment horizontal="right" vertical="top" wrapText="1"/>
    </xf>
    <xf numFmtId="0" fontId="6" fillId="0" borderId="36" xfId="0" applyFont="1" applyFill="1" applyBorder="1" applyAlignment="1">
      <alignment/>
    </xf>
    <xf numFmtId="0" fontId="6" fillId="0" borderId="36"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wrapText="1"/>
    </xf>
    <xf numFmtId="0" fontId="2" fillId="0" borderId="0" xfId="0" applyNumberFormat="1" applyFont="1" applyFill="1" applyAlignment="1">
      <alignment horizontal="center" vertical="top"/>
    </xf>
    <xf numFmtId="0" fontId="2" fillId="0" borderId="0" xfId="0" applyFont="1" applyFill="1" applyAlignment="1">
      <alignment vertical="top"/>
    </xf>
    <xf numFmtId="0" fontId="6" fillId="0" borderId="0" xfId="0" applyNumberFormat="1" applyFont="1" applyFill="1" applyAlignment="1">
      <alignment horizontal="center" vertical="top"/>
    </xf>
    <xf numFmtId="0" fontId="6" fillId="0" borderId="0" xfId="0" applyNumberFormat="1" applyFont="1" applyFill="1" applyAlignment="1">
      <alignment vertical="top"/>
    </xf>
    <xf numFmtId="0" fontId="43" fillId="0" borderId="0" xfId="0" applyFont="1" applyFill="1" applyAlignment="1">
      <alignment horizontal="left"/>
    </xf>
    <xf numFmtId="0" fontId="43" fillId="0" borderId="0" xfId="0" applyFont="1" applyFill="1" applyAlignment="1">
      <alignment horizontal="left" indent="2"/>
    </xf>
    <xf numFmtId="0" fontId="6" fillId="0" borderId="0" xfId="0" applyFont="1" applyFill="1" applyAlignment="1">
      <alignment horizontal="left" vertical="top" indent="2"/>
    </xf>
    <xf numFmtId="38" fontId="6" fillId="0" borderId="0" xfId="0" applyNumberFormat="1" applyFont="1" applyFill="1" applyBorder="1" applyAlignment="1">
      <alignment/>
    </xf>
    <xf numFmtId="0" fontId="6" fillId="0" borderId="48" xfId="0" applyFont="1" applyFill="1" applyBorder="1" applyAlignment="1">
      <alignment/>
    </xf>
    <xf numFmtId="43" fontId="2" fillId="0" borderId="38" xfId="42" applyFont="1" applyFill="1" applyBorder="1" applyAlignment="1">
      <alignment horizontal="right" vertical="center" wrapText="1"/>
    </xf>
    <xf numFmtId="43" fontId="2" fillId="0" borderId="46" xfId="42" applyFont="1" applyFill="1" applyBorder="1" applyAlignment="1">
      <alignment horizontal="right" vertical="top" wrapText="1"/>
    </xf>
    <xf numFmtId="0" fontId="6" fillId="0" borderId="11" xfId="0" applyFont="1" applyFill="1" applyBorder="1" applyAlignment="1">
      <alignment/>
    </xf>
    <xf numFmtId="0" fontId="2" fillId="0" borderId="51" xfId="0" applyFont="1" applyFill="1" applyBorder="1" applyAlignment="1">
      <alignment horizontal="right"/>
    </xf>
    <xf numFmtId="0" fontId="2" fillId="0" borderId="48" xfId="0" applyFont="1" applyFill="1" applyBorder="1" applyAlignment="1">
      <alignment vertical="top" wrapText="1"/>
    </xf>
    <xf numFmtId="181" fontId="6" fillId="0" borderId="38" xfId="42" applyNumberFormat="1" applyFont="1" applyFill="1" applyBorder="1" applyAlignment="1">
      <alignment vertical="top" wrapText="1"/>
    </xf>
    <xf numFmtId="38" fontId="2" fillId="0" borderId="46" xfId="0" applyNumberFormat="1" applyFont="1" applyFill="1" applyBorder="1" applyAlignment="1">
      <alignment vertical="top" wrapText="1"/>
    </xf>
    <xf numFmtId="0" fontId="2" fillId="0" borderId="10" xfId="0" applyFont="1" applyFill="1" applyBorder="1" applyAlignment="1">
      <alignment vertical="top" wrapText="1"/>
    </xf>
    <xf numFmtId="181" fontId="6" fillId="0" borderId="14" xfId="42" applyNumberFormat="1" applyFont="1" applyFill="1" applyBorder="1" applyAlignment="1">
      <alignment vertical="top" wrapText="1"/>
    </xf>
    <xf numFmtId="38" fontId="2" fillId="0" borderId="47" xfId="0" applyNumberFormat="1" applyFont="1" applyFill="1" applyBorder="1" applyAlignment="1">
      <alignment vertical="top" wrapText="1"/>
    </xf>
    <xf numFmtId="0" fontId="2" fillId="0" borderId="52" xfId="0" applyFont="1" applyFill="1" applyBorder="1" applyAlignment="1">
      <alignment vertical="top" wrapText="1"/>
    </xf>
    <xf numFmtId="181" fontId="2" fillId="0" borderId="42" xfId="42" applyNumberFormat="1" applyFont="1" applyFill="1" applyBorder="1" applyAlignment="1">
      <alignment vertical="top" wrapText="1"/>
    </xf>
    <xf numFmtId="38" fontId="2" fillId="0" borderId="53" xfId="0" applyNumberFormat="1" applyFont="1" applyFill="1" applyBorder="1" applyAlignment="1">
      <alignment vertical="top" wrapText="1"/>
    </xf>
    <xf numFmtId="181" fontId="6" fillId="0" borderId="54" xfId="42"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left" indent="2"/>
    </xf>
    <xf numFmtId="0" fontId="6" fillId="0" borderId="0" xfId="0" applyFont="1" applyFill="1" applyAlignment="1" quotePrefix="1">
      <alignment/>
    </xf>
    <xf numFmtId="0" fontId="6" fillId="0" borderId="0" xfId="0" applyFont="1" applyFill="1" applyAlignment="1" quotePrefix="1">
      <alignment horizontal="left" indent="2"/>
    </xf>
    <xf numFmtId="0" fontId="2" fillId="0" borderId="0" xfId="0" applyFont="1" applyFill="1" applyBorder="1" applyAlignment="1">
      <alignment horizontal="right"/>
    </xf>
    <xf numFmtId="0" fontId="2" fillId="0" borderId="0" xfId="0" applyFont="1" applyFill="1" applyAlignment="1">
      <alignment horizontal="right"/>
    </xf>
    <xf numFmtId="0" fontId="9" fillId="0" borderId="0" xfId="0" applyFont="1" applyFill="1" applyBorder="1" applyAlignment="1">
      <alignment horizontal="right"/>
    </xf>
    <xf numFmtId="37" fontId="6" fillId="0" borderId="0" xfId="0" applyNumberFormat="1" applyFont="1" applyFill="1" applyAlignment="1">
      <alignment horizontal="right"/>
    </xf>
    <xf numFmtId="0" fontId="6" fillId="0" borderId="0" xfId="0" applyFont="1" applyFill="1" applyAlignment="1">
      <alignment horizontal="right"/>
    </xf>
    <xf numFmtId="0" fontId="2" fillId="0" borderId="43" xfId="42" applyNumberFormat="1" applyFont="1" applyFill="1" applyBorder="1" applyAlignment="1" quotePrefix="1">
      <alignment horizontal="right" vertical="top" wrapText="1"/>
    </xf>
    <xf numFmtId="0" fontId="2" fillId="0" borderId="21" xfId="42" applyNumberFormat="1" applyFont="1" applyFill="1" applyBorder="1" applyAlignment="1" quotePrefix="1">
      <alignment horizontal="right" vertical="top" wrapText="1"/>
    </xf>
    <xf numFmtId="0" fontId="2" fillId="0" borderId="15" xfId="0" applyFont="1" applyFill="1" applyBorder="1" applyAlignment="1">
      <alignment vertical="top" wrapText="1"/>
    </xf>
    <xf numFmtId="38" fontId="6" fillId="0" borderId="21" xfId="0" applyNumberFormat="1" applyFont="1" applyFill="1" applyBorder="1" applyAlignment="1">
      <alignment vertical="center" wrapText="1"/>
    </xf>
    <xf numFmtId="0" fontId="2" fillId="0" borderId="21" xfId="0" applyFont="1" applyFill="1" applyBorder="1" applyAlignment="1">
      <alignment vertical="top" wrapText="1"/>
    </xf>
    <xf numFmtId="38" fontId="6" fillId="0" borderId="21"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15" xfId="42" applyNumberFormat="1" applyFont="1" applyFill="1" applyBorder="1" applyAlignment="1">
      <alignment vertical="top" wrapText="1"/>
    </xf>
    <xf numFmtId="181" fontId="6" fillId="0" borderId="15" xfId="42" applyNumberFormat="1" applyFont="1" applyFill="1" applyBorder="1" applyAlignment="1">
      <alignment vertical="center" wrapText="1"/>
    </xf>
    <xf numFmtId="181" fontId="6" fillId="0" borderId="15" xfId="42" applyNumberFormat="1" applyFont="1" applyFill="1" applyBorder="1" applyAlignment="1">
      <alignment horizontal="right" vertical="top" wrapText="1"/>
    </xf>
    <xf numFmtId="181" fontId="6" fillId="0" borderId="15"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15" xfId="42" applyNumberFormat="1" applyFont="1" applyFill="1" applyBorder="1" applyAlignment="1">
      <alignment vertical="top" wrapText="1"/>
    </xf>
    <xf numFmtId="191" fontId="6" fillId="0" borderId="22" xfId="0" applyNumberFormat="1" applyFont="1" applyFill="1" applyBorder="1" applyAlignment="1">
      <alignment vertical="top" wrapText="1"/>
    </xf>
    <xf numFmtId="192" fontId="6" fillId="0" borderId="22"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14" fillId="0" borderId="0" xfId="0" applyNumberFormat="1" applyFont="1" applyFill="1" applyBorder="1" applyAlignment="1">
      <alignment horizontal="center"/>
    </xf>
    <xf numFmtId="0" fontId="44" fillId="0" borderId="0" xfId="0" applyFont="1" applyFill="1" applyAlignment="1">
      <alignment vertical="center"/>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2" fillId="0" borderId="0" xfId="0" applyFont="1" applyFill="1" applyAlignment="1">
      <alignment/>
    </xf>
    <xf numFmtId="0" fontId="45" fillId="0" borderId="0" xfId="0" applyNumberFormat="1" applyFont="1" applyFill="1" applyAlignment="1">
      <alignment horizontal="center"/>
    </xf>
    <xf numFmtId="0" fontId="46" fillId="0" borderId="0" xfId="0" applyNumberFormat="1" applyFont="1" applyFill="1" applyAlignment="1">
      <alignment horizontal="center"/>
    </xf>
    <xf numFmtId="0" fontId="6" fillId="24" borderId="0" xfId="0" applyFont="1" applyFill="1" applyAlignment="1">
      <alignment wrapText="1"/>
    </xf>
    <xf numFmtId="0" fontId="6" fillId="24" borderId="48" xfId="0" applyFont="1" applyFill="1" applyBorder="1" applyAlignment="1">
      <alignment horizontal="center"/>
    </xf>
    <xf numFmtId="0" fontId="6" fillId="24" borderId="10"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181" fontId="2" fillId="0" borderId="48" xfId="42" applyNumberFormat="1" applyFont="1" applyBorder="1" applyAlignment="1">
      <alignment horizontal="center" vertical="center" wrapText="1"/>
    </xf>
    <xf numFmtId="181" fontId="2" fillId="0" borderId="35" xfId="42" applyNumberFormat="1" applyFont="1" applyBorder="1" applyAlignment="1">
      <alignment horizontal="center" vertical="center" wrapText="1"/>
    </xf>
    <xf numFmtId="0" fontId="2" fillId="0" borderId="4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wrapText="1"/>
    </xf>
    <xf numFmtId="0" fontId="6" fillId="24" borderId="0" xfId="0" applyFont="1" applyFill="1" applyAlignment="1" quotePrefix="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 fontId="2" fillId="0" borderId="11" xfId="0" applyNumberFormat="1" applyFont="1" applyBorder="1" applyAlignment="1" quotePrefix="1">
      <alignment horizontal="center" vertical="center" wrapText="1"/>
    </xf>
    <xf numFmtId="0" fontId="2" fillId="0" borderId="13" xfId="0" applyFont="1" applyBorder="1" applyAlignment="1">
      <alignment horizontal="center" vertical="center" wrapText="1"/>
    </xf>
    <xf numFmtId="0" fontId="6" fillId="2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2" fillId="24" borderId="21"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0" xfId="0" applyFont="1" applyFill="1" applyBorder="1" applyAlignment="1">
      <alignment horizontal="left" wrapText="1"/>
    </xf>
    <xf numFmtId="0" fontId="2" fillId="24" borderId="12" xfId="0" applyFont="1" applyFill="1" applyBorder="1" applyAlignment="1">
      <alignment horizontal="left" wrapText="1"/>
    </xf>
    <xf numFmtId="0" fontId="2" fillId="24" borderId="11" xfId="0" applyFont="1" applyFill="1" applyBorder="1" applyAlignment="1">
      <alignment horizontal="left" wrapText="1"/>
    </xf>
    <xf numFmtId="0" fontId="2" fillId="24" borderId="13" xfId="0" applyFont="1" applyFill="1" applyBorder="1" applyAlignment="1">
      <alignment horizontal="left" wrapText="1"/>
    </xf>
    <xf numFmtId="0" fontId="9" fillId="24" borderId="10" xfId="0" applyFont="1" applyFill="1" applyBorder="1" applyAlignment="1">
      <alignment horizontal="left" wrapText="1"/>
    </xf>
    <xf numFmtId="0" fontId="9" fillId="24" borderId="12" xfId="0" applyFont="1" applyFill="1" applyBorder="1" applyAlignment="1">
      <alignment horizontal="left" wrapText="1"/>
    </xf>
    <xf numFmtId="0" fontId="5" fillId="0" borderId="0" xfId="0" applyFont="1" applyBorder="1" applyAlignment="1">
      <alignment horizontal="left"/>
    </xf>
    <xf numFmtId="0" fontId="2" fillId="0" borderId="48" xfId="0" applyFont="1" applyBorder="1" applyAlignment="1">
      <alignment horizontal="left"/>
    </xf>
    <xf numFmtId="0" fontId="2" fillId="0" borderId="35"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33" xfId="0" applyFont="1" applyBorder="1" applyAlignment="1">
      <alignment horizontal="left"/>
    </xf>
    <xf numFmtId="0" fontId="2" fillId="0" borderId="31"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3" xfId="0" applyFont="1" applyBorder="1" applyAlignment="1">
      <alignment horizontal="center" vertical="center" wrapText="1"/>
    </xf>
    <xf numFmtId="181" fontId="2" fillId="0" borderId="36" xfId="42" applyNumberFormat="1" applyFon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181" fontId="2" fillId="0" borderId="21" xfId="42"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21" xfId="42" applyNumberFormat="1" applyFont="1" applyBorder="1" applyAlignment="1">
      <alignment horizontal="center" vertical="center"/>
    </xf>
    <xf numFmtId="0" fontId="2" fillId="0" borderId="15" xfId="42" applyNumberFormat="1" applyFont="1" applyBorder="1" applyAlignment="1">
      <alignment horizontal="center" vertical="center"/>
    </xf>
    <xf numFmtId="0" fontId="2" fillId="0" borderId="16" xfId="42" applyNumberFormat="1" applyFont="1" applyBorder="1" applyAlignment="1">
      <alignment horizontal="center" vertical="center"/>
    </xf>
    <xf numFmtId="0" fontId="6" fillId="24" borderId="0" xfId="0" applyFont="1" applyFill="1" applyBorder="1" applyAlignment="1">
      <alignment horizontal="left" vertical="top" wrapText="1"/>
    </xf>
    <xf numFmtId="0" fontId="2" fillId="24" borderId="33" xfId="0" applyFont="1" applyFill="1" applyBorder="1" applyAlignment="1">
      <alignment horizontal="left" wrapText="1"/>
    </xf>
    <xf numFmtId="0" fontId="2" fillId="24" borderId="31" xfId="0" applyFont="1" applyFill="1" applyBorder="1" applyAlignment="1">
      <alignment horizontal="left" wrapText="1"/>
    </xf>
    <xf numFmtId="181" fontId="6" fillId="24" borderId="11" xfId="42" applyNumberFormat="1" applyFont="1" applyFill="1" applyBorder="1" applyAlignment="1">
      <alignment horizontal="center"/>
    </xf>
    <xf numFmtId="181" fontId="6" fillId="24" borderId="13" xfId="42" applyNumberFormat="1" applyFont="1" applyFill="1" applyBorder="1" applyAlignment="1">
      <alignment horizontal="center"/>
    </xf>
    <xf numFmtId="0" fontId="6" fillId="0" borderId="0" xfId="0" applyFont="1" applyAlignment="1">
      <alignment horizontal="center"/>
    </xf>
    <xf numFmtId="0" fontId="2" fillId="24" borderId="10" xfId="0" applyFont="1" applyFill="1" applyBorder="1" applyAlignment="1">
      <alignment horizontal="center"/>
    </xf>
    <xf numFmtId="0" fontId="2" fillId="24" borderId="12" xfId="0" applyFont="1" applyFill="1" applyBorder="1" applyAlignment="1">
      <alignment horizontal="center"/>
    </xf>
    <xf numFmtId="181" fontId="6" fillId="24" borderId="10" xfId="42" applyNumberFormat="1" applyFont="1" applyFill="1" applyBorder="1" applyAlignment="1">
      <alignment horizontal="center"/>
    </xf>
    <xf numFmtId="181" fontId="6" fillId="24" borderId="12" xfId="42" applyNumberFormat="1" applyFont="1" applyFill="1" applyBorder="1" applyAlignment="1">
      <alignment horizontal="center"/>
    </xf>
    <xf numFmtId="181" fontId="6" fillId="24" borderId="48" xfId="42" applyNumberFormat="1" applyFont="1" applyFill="1" applyBorder="1" applyAlignment="1">
      <alignment horizontal="center"/>
    </xf>
    <xf numFmtId="181" fontId="6" fillId="24" borderId="35" xfId="42" applyNumberFormat="1" applyFont="1" applyFill="1" applyBorder="1" applyAlignment="1">
      <alignment horizontal="center"/>
    </xf>
    <xf numFmtId="0" fontId="3" fillId="0" borderId="0" xfId="0" applyFont="1" applyFill="1" applyAlignment="1">
      <alignment horizontal="center"/>
    </xf>
    <xf numFmtId="16" fontId="2" fillId="0" borderId="50" xfId="0" applyNumberFormat="1" applyFont="1" applyBorder="1" applyAlignment="1" quotePrefix="1">
      <alignment horizontal="center" vertical="center" wrapText="1"/>
    </xf>
    <xf numFmtId="16" fontId="2" fillId="0" borderId="13" xfId="0" applyNumberFormat="1" applyFont="1" applyBorder="1" applyAlignment="1" quotePrefix="1">
      <alignment horizontal="center" vertical="center" wrapText="1"/>
    </xf>
    <xf numFmtId="0" fontId="6" fillId="0" borderId="21" xfId="0" applyFont="1" applyBorder="1" applyAlignment="1">
      <alignment horizontal="center"/>
    </xf>
    <xf numFmtId="0" fontId="6" fillId="0" borderId="15" xfId="0" applyFont="1" applyBorder="1" applyAlignment="1">
      <alignment horizontal="center"/>
    </xf>
    <xf numFmtId="0" fontId="6" fillId="0" borderId="22" xfId="0" applyFont="1" applyBorder="1" applyAlignment="1">
      <alignment horizontal="center"/>
    </xf>
    <xf numFmtId="43" fontId="2" fillId="0" borderId="11" xfId="42" applyFont="1" applyBorder="1" applyAlignment="1">
      <alignment horizontal="center"/>
    </xf>
    <xf numFmtId="43" fontId="2" fillId="0" borderId="13" xfId="42" applyFont="1" applyBorder="1" applyAlignment="1">
      <alignment horizontal="center"/>
    </xf>
    <xf numFmtId="43" fontId="2" fillId="0" borderId="48" xfId="42" applyFont="1" applyBorder="1" applyAlignment="1" quotePrefix="1">
      <alignment horizontal="center"/>
    </xf>
    <xf numFmtId="43" fontId="2" fillId="0" borderId="35" xfId="42" applyFont="1" applyBorder="1" applyAlignment="1">
      <alignment horizontal="center"/>
    </xf>
    <xf numFmtId="181" fontId="6" fillId="24" borderId="55" xfId="42" applyNumberFormat="1" applyFont="1" applyFill="1" applyBorder="1" applyAlignment="1">
      <alignment horizontal="center"/>
    </xf>
    <xf numFmtId="181" fontId="6" fillId="24" borderId="32" xfId="42" applyNumberFormat="1" applyFont="1" applyFill="1" applyBorder="1" applyAlignment="1">
      <alignment horizontal="center"/>
    </xf>
    <xf numFmtId="0" fontId="2" fillId="24" borderId="33" xfId="0" applyFont="1" applyFill="1" applyBorder="1" applyAlignment="1">
      <alignment/>
    </xf>
    <xf numFmtId="0" fontId="2" fillId="24" borderId="31" xfId="0" applyFont="1" applyFill="1" applyBorder="1" applyAlignment="1">
      <alignment/>
    </xf>
    <xf numFmtId="37" fontId="6" fillId="24" borderId="10" xfId="0" applyNumberFormat="1" applyFont="1" applyFill="1" applyBorder="1" applyAlignment="1">
      <alignment horizontal="right"/>
    </xf>
    <xf numFmtId="37" fontId="6" fillId="24" borderId="12" xfId="0" applyNumberFormat="1" applyFont="1" applyFill="1" applyBorder="1" applyAlignment="1">
      <alignment horizontal="right"/>
    </xf>
    <xf numFmtId="0" fontId="2" fillId="24" borderId="33" xfId="0" applyFont="1" applyFill="1" applyBorder="1" applyAlignment="1">
      <alignment horizontal="center"/>
    </xf>
    <xf numFmtId="0" fontId="2" fillId="24" borderId="31" xfId="0" applyFont="1" applyFill="1" applyBorder="1" applyAlignment="1">
      <alignment horizontal="center"/>
    </xf>
    <xf numFmtId="0" fontId="2" fillId="0" borderId="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6" fillId="0" borderId="0" xfId="0" applyFont="1" applyFill="1" applyAlignment="1">
      <alignment horizontal="center"/>
    </xf>
    <xf numFmtId="0" fontId="2" fillId="0" borderId="0" xfId="0" applyFont="1" applyFill="1" applyAlignment="1">
      <alignment horizontal="left"/>
    </xf>
    <xf numFmtId="0" fontId="2"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48" xfId="0" applyFont="1" applyFill="1" applyBorder="1" applyAlignment="1">
      <alignment horizontal="center" vertical="top" wrapText="1"/>
    </xf>
    <xf numFmtId="0" fontId="6" fillId="0" borderId="35" xfId="0" applyFont="1" applyFill="1" applyBorder="1" applyAlignment="1">
      <alignment horizontal="center" wrapText="1"/>
    </xf>
    <xf numFmtId="16" fontId="2" fillId="0" borderId="50" xfId="0" applyNumberFormat="1" applyFont="1" applyFill="1" applyBorder="1" applyAlignment="1">
      <alignment horizontal="center" vertical="top" wrapText="1"/>
    </xf>
    <xf numFmtId="16" fontId="2"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2" fillId="0" borderId="11" xfId="0" applyNumberFormat="1" applyFont="1" applyFill="1" applyBorder="1" applyAlignment="1">
      <alignment horizontal="center" vertical="top" wrapText="1"/>
    </xf>
    <xf numFmtId="0" fontId="6" fillId="0" borderId="13" xfId="0" applyFont="1" applyFill="1" applyBorder="1" applyAlignment="1">
      <alignment horizontal="center" wrapText="1"/>
    </xf>
    <xf numFmtId="0" fontId="2" fillId="0" borderId="44"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0" xfId="0" applyNumberFormat="1" applyFont="1" applyFill="1" applyAlignment="1">
      <alignment horizontal="center"/>
    </xf>
    <xf numFmtId="0" fontId="6" fillId="0" borderId="48"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190" fontId="2" fillId="0" borderId="50" xfId="0" applyNumberFormat="1" applyFont="1" applyFill="1" applyBorder="1" applyAlignment="1">
      <alignment horizontal="center" vertical="top" wrapText="1"/>
    </xf>
    <xf numFmtId="190" fontId="2" fillId="0" borderId="13" xfId="0" applyNumberFormat="1" applyFont="1" applyFill="1" applyBorder="1" applyAlignment="1">
      <alignment horizontal="center" vertical="top" wrapText="1"/>
    </xf>
    <xf numFmtId="190" fontId="2" fillId="0" borderId="1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une98-En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descr="hvdlogo"/>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descr="hvdlogo"/>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descr="hvdlogo"/>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descr="hvdlogo"/>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1743075</xdr:colOff>
      <xdr:row>3</xdr:row>
      <xdr:rowOff>114300</xdr:rowOff>
    </xdr:to>
    <xdr:pic>
      <xdr:nvPicPr>
        <xdr:cNvPr id="1" name="Picture 2" descr="hvdlogo"/>
        <xdr:cNvPicPr preferRelativeResize="1">
          <a:picLocks noChangeAspect="1"/>
        </xdr:cNvPicPr>
      </xdr:nvPicPr>
      <xdr:blipFill>
        <a:blip r:embed="rId1"/>
        <a:stretch>
          <a:fillRect/>
        </a:stretch>
      </xdr:blipFill>
      <xdr:spPr>
        <a:xfrm>
          <a:off x="47625" y="47625"/>
          <a:ext cx="21621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7\grp0708\Consol_07.09.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CLing\Hovid%20Conso\Conso%20Source%20Info\Carotech\Reporting%20Pack%200709%20(Q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t &amp; MIxxx"/>
      <sheetName val="Investmt &amp; MI (2)"/>
      <sheetName val="OS"/>
      <sheetName val="PL at a glance"/>
      <sheetName val="bsgroup"/>
      <sheetName val="HI_WS current"/>
      <sheetName val="GroupCF"/>
      <sheetName val="Notes"/>
      <sheetName val="HB_SCH"/>
      <sheetName val="HB_TB"/>
      <sheetName val="HPSB WS"/>
      <sheetName val="SEgroup"/>
      <sheetName val="adj"/>
      <sheetName val="plgroup"/>
      <sheetName val="qtr plgroup"/>
      <sheetName val="Forex rates"/>
      <sheetName val="Hovid Int Ltd"/>
      <sheetName val="HB investmt"/>
      <sheetName val="H LifeSC"/>
      <sheetName val="H LifeSc_TB"/>
      <sheetName val="D Tax"/>
      <sheetName val="PPE Summary"/>
      <sheetName val="PPE"/>
      <sheetName val="PPE_Foreign"/>
      <sheetName val="HI_WS NOV"/>
      <sheetName val="D Tax Old"/>
      <sheetName val="MI on dilution"/>
      <sheetName val="URP"/>
      <sheetName val="Acq inc wkg"/>
      <sheetName val="acq bs wkg"/>
      <sheetName val="HN"/>
      <sheetName val="CARO WS"/>
      <sheetName val="HYH(S)_WS"/>
      <sheetName val="JV_ TB"/>
      <sheetName val="HM"/>
    </sheetNames>
    <sheetDataSet>
      <sheetData sheetId="4">
        <row r="8">
          <cell r="T8">
            <v>367</v>
          </cell>
        </row>
        <row r="9">
          <cell r="T9">
            <v>270654</v>
          </cell>
        </row>
        <row r="10">
          <cell r="T10">
            <v>800</v>
          </cell>
        </row>
        <row r="11">
          <cell r="T11">
            <v>86</v>
          </cell>
        </row>
        <row r="15">
          <cell r="T15">
            <v>0</v>
          </cell>
        </row>
        <row r="17">
          <cell r="T17">
            <v>6459</v>
          </cell>
        </row>
        <row r="18">
          <cell r="T18">
            <v>250</v>
          </cell>
        </row>
        <row r="19">
          <cell r="T19">
            <v>12359</v>
          </cell>
        </row>
        <row r="20">
          <cell r="T20">
            <v>21855</v>
          </cell>
        </row>
        <row r="23">
          <cell r="T23">
            <v>96798</v>
          </cell>
        </row>
        <row r="24">
          <cell r="T24">
            <v>32191</v>
          </cell>
        </row>
        <row r="25">
          <cell r="T25">
            <v>12756</v>
          </cell>
        </row>
        <row r="29">
          <cell r="T29">
            <v>0</v>
          </cell>
        </row>
        <row r="30">
          <cell r="T30">
            <v>10425</v>
          </cell>
        </row>
        <row r="33">
          <cell r="T33">
            <v>15681</v>
          </cell>
        </row>
        <row r="34">
          <cell r="T34">
            <v>35174</v>
          </cell>
        </row>
        <row r="38">
          <cell r="T38">
            <v>61187</v>
          </cell>
        </row>
        <row r="39">
          <cell r="T39">
            <v>4976</v>
          </cell>
        </row>
        <row r="40">
          <cell r="T40">
            <v>2605</v>
          </cell>
        </row>
        <row r="41">
          <cell r="T41">
            <v>13978</v>
          </cell>
        </row>
        <row r="42">
          <cell r="T42">
            <v>1388</v>
          </cell>
        </row>
        <row r="48">
          <cell r="T48">
            <v>17170</v>
          </cell>
        </row>
        <row r="49">
          <cell r="T49">
            <v>128805</v>
          </cell>
        </row>
        <row r="50">
          <cell r="T50">
            <v>8145</v>
          </cell>
        </row>
        <row r="51">
          <cell r="T51">
            <v>809</v>
          </cell>
        </row>
        <row r="60">
          <cell r="T60">
            <v>76208</v>
          </cell>
        </row>
        <row r="61">
          <cell r="T61">
            <v>90</v>
          </cell>
        </row>
        <row r="62">
          <cell r="T62">
            <v>0</v>
          </cell>
        </row>
        <row r="63">
          <cell r="T63">
            <v>3426</v>
          </cell>
        </row>
        <row r="64">
          <cell r="T64">
            <v>79</v>
          </cell>
        </row>
        <row r="65">
          <cell r="T65">
            <v>56382</v>
          </cell>
        </row>
        <row r="67">
          <cell r="T67">
            <v>38897</v>
          </cell>
        </row>
        <row r="79">
          <cell r="T79">
            <v>17.9</v>
          </cell>
        </row>
      </sheetData>
      <sheetData sheetId="6">
        <row r="41">
          <cell r="R41">
            <v>-11308.594361591959</v>
          </cell>
        </row>
        <row r="56">
          <cell r="R56">
            <v>-46470.07508726004</v>
          </cell>
        </row>
        <row r="75">
          <cell r="R75">
            <v>33434.15860054892</v>
          </cell>
        </row>
        <row r="80">
          <cell r="R80">
            <v>20791.460698986</v>
          </cell>
        </row>
      </sheetData>
      <sheetData sheetId="7">
        <row r="429">
          <cell r="T429">
            <v>32220</v>
          </cell>
        </row>
        <row r="434">
          <cell r="T434">
            <v>56907</v>
          </cell>
        </row>
        <row r="442">
          <cell r="T442">
            <v>130571</v>
          </cell>
        </row>
        <row r="447">
          <cell r="T447">
            <v>0</v>
          </cell>
        </row>
        <row r="539">
          <cell r="T539">
            <v>53674.21661000001</v>
          </cell>
        </row>
        <row r="540">
          <cell r="T540">
            <v>27362.86155</v>
          </cell>
        </row>
      </sheetData>
      <sheetData sheetId="11">
        <row r="228">
          <cell r="S228">
            <v>-1976.0473249</v>
          </cell>
        </row>
        <row r="230">
          <cell r="S230">
            <v>173.66889054892974</v>
          </cell>
        </row>
      </sheetData>
      <sheetData sheetId="13">
        <row r="8">
          <cell r="S8">
            <v>43662</v>
          </cell>
          <cell r="T8">
            <v>27187335.980000004</v>
          </cell>
          <cell r="U8">
            <v>16474176</v>
          </cell>
        </row>
        <row r="10">
          <cell r="S10">
            <v>538</v>
          </cell>
        </row>
        <row r="23">
          <cell r="S23">
            <v>-2933</v>
          </cell>
        </row>
        <row r="25">
          <cell r="S25">
            <v>-177</v>
          </cell>
        </row>
        <row r="27">
          <cell r="S27">
            <v>-7</v>
          </cell>
        </row>
        <row r="51">
          <cell r="S51">
            <v>-1432</v>
          </cell>
        </row>
        <row r="54">
          <cell r="S54">
            <v>6636.966</v>
          </cell>
        </row>
        <row r="56">
          <cell r="S56">
            <v>-1353</v>
          </cell>
        </row>
        <row r="60">
          <cell r="S60">
            <v>-884</v>
          </cell>
        </row>
        <row r="62">
          <cell r="S62">
            <v>4399.966</v>
          </cell>
        </row>
      </sheetData>
      <sheetData sheetId="14">
        <row r="8">
          <cell r="S8">
            <v>43662</v>
          </cell>
          <cell r="T8">
            <v>27187335.980000004</v>
          </cell>
          <cell r="U8">
            <v>16474176</v>
          </cell>
        </row>
        <row r="10">
          <cell r="S10">
            <v>538</v>
          </cell>
        </row>
        <row r="23">
          <cell r="S23">
            <v>-2933</v>
          </cell>
        </row>
        <row r="25">
          <cell r="S25">
            <v>-177</v>
          </cell>
        </row>
        <row r="27">
          <cell r="S27">
            <v>-7</v>
          </cell>
        </row>
        <row r="51">
          <cell r="S51">
            <v>-1432</v>
          </cell>
        </row>
        <row r="54">
          <cell r="S54">
            <v>6637</v>
          </cell>
        </row>
        <row r="56">
          <cell r="S56">
            <v>-1353</v>
          </cell>
        </row>
        <row r="60">
          <cell r="S60">
            <v>-884</v>
          </cell>
        </row>
        <row r="62">
          <cell r="S62">
            <v>4400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List"/>
      <sheetName val="BOD_P&amp;L-Qtr rpt"/>
      <sheetName val="BOD_Grp-IS"/>
      <sheetName val="BOD_Grp-BS"/>
      <sheetName val="BOD_BS-Qtr rpt"/>
      <sheetName val="BOD-CF"/>
      <sheetName val="Fraud line"/>
      <sheetName val="BOD_Caro Qtrly PL"/>
      <sheetName val="BOD-Capex Commt "/>
      <sheetName val="BOD-FX Ctt "/>
      <sheetName val="Comm Hedging"/>
      <sheetName val="BOD-Bank Fac"/>
      <sheetName val="BOD-RPT"/>
      <sheetName val="FX-Details"/>
      <sheetName val="BOD-Int Ctrl"/>
      <sheetName val="BOD-Risk Assmt"/>
      <sheetName val="BOD-Risk Assmt old"/>
      <sheetName val="BS"/>
      <sheetName val="IS"/>
      <sheetName val="SE"/>
      <sheetName val="CF"/>
      <sheetName val="Notes_A"/>
      <sheetName val="Notes_B"/>
      <sheetName val="Summ"/>
      <sheetName val="Research Rpt"/>
      <sheetName val="Audit-PL"/>
      <sheetName val="Audit-BS"/>
      <sheetName val="Audit-SE"/>
      <sheetName val="Audit-CF"/>
      <sheetName val="PL YE Jun07"/>
      <sheetName val="PL YE Jun08"/>
      <sheetName val="Caro TB"/>
      <sheetName val="Caro CF "/>
      <sheetName val="Caro Add Info"/>
      <sheetName val="Taxation-os"/>
      <sheetName val="Grp-PL"/>
      <sheetName val="Grp-BS"/>
      <sheetName val="Grp-CF"/>
      <sheetName val="Grp-SE"/>
      <sheetName val="Grp-Notes"/>
      <sheetName val="Grp-Notes (O)"/>
      <sheetName val="Grp-PPE"/>
      <sheetName val="Grp-DTax"/>
      <sheetName val="Summary Report"/>
    </sheetNames>
    <sheetDataSet>
      <sheetData sheetId="22">
        <row r="114">
          <cell r="E114">
            <v>129574.02158</v>
          </cell>
        </row>
        <row r="137">
          <cell r="D137">
            <v>5600</v>
          </cell>
          <cell r="E137">
            <v>18784</v>
          </cell>
        </row>
        <row r="138">
          <cell r="D138" t="str">
            <v>                 n/a</v>
          </cell>
          <cell r="E138">
            <v>2185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7"/>
  <sheetViews>
    <sheetView zoomScalePageLayoutView="0" workbookViewId="0" topLeftCell="A1">
      <selection activeCell="A18" sqref="A18"/>
    </sheetView>
  </sheetViews>
  <sheetFormatPr defaultColWidth="9.140625" defaultRowHeight="12.75"/>
  <cols>
    <col min="1" max="1" width="63.28125" style="1" customWidth="1"/>
    <col min="2" max="2" width="16.8515625" style="1" bestFit="1" customWidth="1"/>
    <col min="3" max="3" width="17.421875" style="1" bestFit="1" customWidth="1"/>
    <col min="4" max="16384" width="9.140625" style="1" customWidth="1"/>
  </cols>
  <sheetData>
    <row r="1" spans="1:3" ht="15.75">
      <c r="A1" s="335"/>
      <c r="B1" s="335"/>
      <c r="C1" s="335"/>
    </row>
    <row r="2" spans="1:3" s="3" customFormat="1" ht="15.75">
      <c r="A2" s="335"/>
      <c r="B2" s="335"/>
      <c r="C2" s="335"/>
    </row>
    <row r="3" spans="1:3" s="3" customFormat="1" ht="15.75">
      <c r="A3" s="335"/>
      <c r="B3" s="335"/>
      <c r="C3" s="335"/>
    </row>
    <row r="4" spans="1:3" s="3" customFormat="1" ht="15.75">
      <c r="A4" s="335"/>
      <c r="B4" s="335"/>
      <c r="C4" s="335"/>
    </row>
    <row r="5" spans="1:3" s="7" customFormat="1" ht="20.25">
      <c r="A5" s="337" t="s">
        <v>135</v>
      </c>
      <c r="B5" s="337"/>
      <c r="C5" s="337"/>
    </row>
    <row r="6" spans="1:3" s="7" customFormat="1" ht="16.5" customHeight="1">
      <c r="A6" s="336" t="s">
        <v>109</v>
      </c>
      <c r="B6" s="336"/>
      <c r="C6" s="336"/>
    </row>
    <row r="7" spans="1:3" s="159" customFormat="1" ht="16.5" customHeight="1">
      <c r="A7" s="337" t="s">
        <v>264</v>
      </c>
      <c r="B7" s="337"/>
      <c r="C7" s="337"/>
    </row>
    <row r="8" spans="1:4" ht="16.5" thickBot="1">
      <c r="A8" s="335"/>
      <c r="B8" s="335"/>
      <c r="C8" s="335"/>
      <c r="D8" s="6"/>
    </row>
    <row r="9" spans="1:3" s="9" customFormat="1" ht="15" customHeight="1">
      <c r="A9" s="333"/>
      <c r="B9" s="38" t="s">
        <v>106</v>
      </c>
      <c r="C9" s="100" t="s">
        <v>110</v>
      </c>
    </row>
    <row r="10" spans="1:3" s="9" customFormat="1" ht="15">
      <c r="A10" s="334"/>
      <c r="B10" s="39" t="s">
        <v>108</v>
      </c>
      <c r="C10" s="101" t="s">
        <v>107</v>
      </c>
    </row>
    <row r="11" spans="1:3" s="9" customFormat="1" ht="15">
      <c r="A11" s="334"/>
      <c r="B11" s="39" t="s">
        <v>202</v>
      </c>
      <c r="C11" s="101" t="s">
        <v>189</v>
      </c>
    </row>
    <row r="12" spans="1:3" s="9" customFormat="1" ht="15">
      <c r="A12" s="334"/>
      <c r="B12" s="39" t="s">
        <v>62</v>
      </c>
      <c r="C12" s="101" t="s">
        <v>63</v>
      </c>
    </row>
    <row r="13" spans="1:3" s="9" customFormat="1" ht="15">
      <c r="A13" s="334"/>
      <c r="B13" s="39"/>
      <c r="C13" s="101" t="s">
        <v>166</v>
      </c>
    </row>
    <row r="14" spans="1:3" s="9" customFormat="1" ht="15">
      <c r="A14" s="334"/>
      <c r="B14" s="39" t="s">
        <v>119</v>
      </c>
      <c r="C14" s="102" t="s">
        <v>119</v>
      </c>
    </row>
    <row r="15" spans="1:3" s="9" customFormat="1" ht="15">
      <c r="A15" s="75" t="s">
        <v>48</v>
      </c>
      <c r="B15" s="88"/>
      <c r="C15" s="103"/>
    </row>
    <row r="16" spans="1:3" s="9" customFormat="1" ht="15">
      <c r="A16" s="29" t="s">
        <v>144</v>
      </c>
      <c r="B16" s="30">
        <f>+'[1]bsgroup'!$T$8+'[1]bsgroup'!$T$15</f>
        <v>367</v>
      </c>
      <c r="C16" s="104">
        <v>365</v>
      </c>
    </row>
    <row r="17" spans="1:3" s="9" customFormat="1" ht="15">
      <c r="A17" s="29" t="s">
        <v>49</v>
      </c>
      <c r="B17" s="30">
        <f>+'[1]bsgroup'!$T$9</f>
        <v>270654</v>
      </c>
      <c r="C17" s="104">
        <f>242177-C20</f>
        <v>235678</v>
      </c>
    </row>
    <row r="18" spans="1:3" s="9" customFormat="1" ht="15">
      <c r="A18" s="29" t="s">
        <v>165</v>
      </c>
      <c r="B18" s="30">
        <f>+'[1]bsgroup'!$T$10</f>
        <v>800</v>
      </c>
      <c r="C18" s="104">
        <v>800</v>
      </c>
    </row>
    <row r="19" spans="1:3" s="9" customFormat="1" ht="15">
      <c r="A19" s="160" t="s">
        <v>265</v>
      </c>
      <c r="B19" s="30">
        <f>+'[1]bsgroup'!$T$11</f>
        <v>86</v>
      </c>
      <c r="C19" s="104">
        <v>0</v>
      </c>
    </row>
    <row r="20" spans="1:3" s="9" customFormat="1" ht="15">
      <c r="A20" s="29" t="s">
        <v>204</v>
      </c>
      <c r="B20" s="30">
        <f>+'[1]bsgroup'!$T$17</f>
        <v>6459</v>
      </c>
      <c r="C20" s="30">
        <f>4753+1746</f>
        <v>6499</v>
      </c>
    </row>
    <row r="21" spans="1:3" s="9" customFormat="1" ht="15">
      <c r="A21" s="29" t="s">
        <v>145</v>
      </c>
      <c r="B21" s="30">
        <f>+'[1]bsgroup'!$T$18</f>
        <v>250</v>
      </c>
      <c r="C21" s="104">
        <v>240</v>
      </c>
    </row>
    <row r="22" spans="1:4" s="9" customFormat="1" ht="15">
      <c r="A22" s="29" t="s">
        <v>80</v>
      </c>
      <c r="B22" s="31">
        <f>+'[1]bsgroup'!$T$19+'[1]bsgroup'!$T$20</f>
        <v>34214</v>
      </c>
      <c r="C22" s="105">
        <v>27729</v>
      </c>
      <c r="D22" s="156"/>
    </row>
    <row r="23" spans="1:3" s="9" customFormat="1" ht="15">
      <c r="A23" s="29"/>
      <c r="B23" s="32">
        <f>SUM(B16:B22)</f>
        <v>312830</v>
      </c>
      <c r="C23" s="106">
        <f>SUM(C16:C22)</f>
        <v>271311</v>
      </c>
    </row>
    <row r="24" spans="1:3" s="9" customFormat="1" ht="15">
      <c r="A24" s="28" t="s">
        <v>50</v>
      </c>
      <c r="B24" s="30"/>
      <c r="C24" s="104"/>
    </row>
    <row r="25" spans="1:3" s="9" customFormat="1" ht="15">
      <c r="A25" s="29" t="s">
        <v>51</v>
      </c>
      <c r="B25" s="30">
        <f>+'[1]bsgroup'!$T$23</f>
        <v>96798</v>
      </c>
      <c r="C25" s="104">
        <v>78868</v>
      </c>
    </row>
    <row r="26" spans="1:3" s="9" customFormat="1" ht="15">
      <c r="A26" s="29" t="s">
        <v>52</v>
      </c>
      <c r="B26" s="30">
        <f>+'[1]bsgroup'!$T$24</f>
        <v>32191</v>
      </c>
      <c r="C26" s="104">
        <v>22507</v>
      </c>
    </row>
    <row r="27" spans="1:3" s="9" customFormat="1" ht="15">
      <c r="A27" s="29" t="s">
        <v>53</v>
      </c>
      <c r="B27" s="30">
        <f>+'[1]bsgroup'!$T$25</f>
        <v>12756</v>
      </c>
      <c r="C27" s="104">
        <v>7437</v>
      </c>
    </row>
    <row r="28" spans="1:3" s="9" customFormat="1" ht="15">
      <c r="A28" s="29" t="s">
        <v>72</v>
      </c>
      <c r="B28" s="30">
        <f>+'[1]bsgroup'!$T$29</f>
        <v>0</v>
      </c>
      <c r="C28" s="104">
        <v>266</v>
      </c>
    </row>
    <row r="29" spans="1:3" s="9" customFormat="1" ht="15">
      <c r="A29" s="29" t="s">
        <v>54</v>
      </c>
      <c r="B29" s="30">
        <f>+'[1]bsgroup'!$T$30</f>
        <v>10425</v>
      </c>
      <c r="C29" s="104">
        <v>24094</v>
      </c>
    </row>
    <row r="30" spans="1:3" s="9" customFormat="1" ht="15">
      <c r="A30" s="29"/>
      <c r="B30" s="32">
        <f>SUM(B25:B29)</f>
        <v>152170</v>
      </c>
      <c r="C30" s="106">
        <f>SUM(C25:C29)</f>
        <v>133172</v>
      </c>
    </row>
    <row r="31" spans="1:3" s="9" customFormat="1" ht="15">
      <c r="A31" s="28" t="s">
        <v>167</v>
      </c>
      <c r="B31" s="40">
        <f>+B23+B30</f>
        <v>465000</v>
      </c>
      <c r="C31" s="107">
        <f>+C23+C30</f>
        <v>404483</v>
      </c>
    </row>
    <row r="32" spans="1:3" s="9" customFormat="1" ht="8.25" customHeight="1">
      <c r="A32" s="28"/>
      <c r="B32" s="30"/>
      <c r="C32" s="104"/>
    </row>
    <row r="33" spans="1:3" s="9" customFormat="1" ht="15">
      <c r="A33" s="28" t="s">
        <v>168</v>
      </c>
      <c r="B33" s="30"/>
      <c r="C33" s="104"/>
    </row>
    <row r="34" spans="1:3" s="9" customFormat="1" ht="15">
      <c r="A34" s="28" t="s">
        <v>198</v>
      </c>
      <c r="B34" s="30"/>
      <c r="C34" s="104"/>
    </row>
    <row r="35" spans="1:3" s="9" customFormat="1" ht="15">
      <c r="A35" s="29" t="s">
        <v>60</v>
      </c>
      <c r="B35" s="30">
        <f>+'[1]bsgroup'!$T$60</f>
        <v>76208</v>
      </c>
      <c r="C35" s="104">
        <v>76208</v>
      </c>
    </row>
    <row r="36" spans="1:3" s="9" customFormat="1" ht="15">
      <c r="A36" s="29" t="s">
        <v>124</v>
      </c>
      <c r="B36" s="30">
        <f>+'[1]bsgroup'!$T$62+'[1]bsgroup'!$T$63+'[1]bsgroup'!$T$64</f>
        <v>3505</v>
      </c>
      <c r="C36" s="104">
        <v>3492</v>
      </c>
    </row>
    <row r="37" spans="1:3" s="9" customFormat="1" ht="15">
      <c r="A37" s="29" t="s">
        <v>196</v>
      </c>
      <c r="B37" s="30">
        <f>+'[1]bsgroup'!$T$61</f>
        <v>90</v>
      </c>
      <c r="C37" s="104">
        <v>90</v>
      </c>
    </row>
    <row r="38" spans="1:3" s="9" customFormat="1" ht="15">
      <c r="A38" s="29" t="s">
        <v>61</v>
      </c>
      <c r="B38" s="30">
        <f>+'[1]bsgroup'!$T$65</f>
        <v>56382</v>
      </c>
      <c r="C38" s="104">
        <v>51982</v>
      </c>
    </row>
    <row r="39" spans="1:3" s="9" customFormat="1" ht="15">
      <c r="A39" s="28"/>
      <c r="B39" s="89">
        <f>SUM(B35:B38)</f>
        <v>136185</v>
      </c>
      <c r="C39" s="108">
        <f>SUM(C35:C38)</f>
        <v>131772</v>
      </c>
    </row>
    <row r="40" spans="1:3" s="9" customFormat="1" ht="15">
      <c r="A40" s="28" t="s">
        <v>103</v>
      </c>
      <c r="B40" s="31">
        <f>+'[1]bsgroup'!$T$67</f>
        <v>38897</v>
      </c>
      <c r="C40" s="105">
        <v>39815</v>
      </c>
    </row>
    <row r="41" spans="1:3" s="9" customFormat="1" ht="15">
      <c r="A41" s="28" t="s">
        <v>169</v>
      </c>
      <c r="B41" s="31">
        <f>+B39+B40</f>
        <v>175082</v>
      </c>
      <c r="C41" s="105">
        <f>+C39+C40</f>
        <v>171587</v>
      </c>
    </row>
    <row r="42" spans="1:3" s="9" customFormat="1" ht="15">
      <c r="A42" s="29"/>
      <c r="B42" s="30"/>
      <c r="C42" s="104"/>
    </row>
    <row r="43" spans="1:3" s="9" customFormat="1" ht="15">
      <c r="A43" s="28" t="s">
        <v>59</v>
      </c>
      <c r="B43" s="153"/>
      <c r="C43" s="104"/>
    </row>
    <row r="44" spans="1:3" s="9" customFormat="1" ht="15">
      <c r="A44" s="29" t="s">
        <v>57</v>
      </c>
      <c r="B44" s="153">
        <f>+'[1]bsgroup'!$T$50</f>
        <v>8145</v>
      </c>
      <c r="C44" s="104">
        <v>8398</v>
      </c>
    </row>
    <row r="45" spans="1:3" s="9" customFormat="1" ht="15">
      <c r="A45" s="29" t="s">
        <v>74</v>
      </c>
      <c r="B45" s="153">
        <f>+'[1]bsgroup'!$T$49</f>
        <v>128805</v>
      </c>
      <c r="C45" s="104">
        <v>85503</v>
      </c>
    </row>
    <row r="46" spans="1:3" s="9" customFormat="1" ht="15">
      <c r="A46" s="29" t="s">
        <v>78</v>
      </c>
      <c r="B46" s="153">
        <f>+'[1]bsgroup'!$T$48</f>
        <v>17170</v>
      </c>
      <c r="C46" s="104">
        <v>16751</v>
      </c>
    </row>
    <row r="47" spans="1:3" s="9" customFormat="1" ht="15">
      <c r="A47" s="29" t="s">
        <v>146</v>
      </c>
      <c r="B47" s="153">
        <f>+'[1]bsgroup'!$T$51</f>
        <v>809</v>
      </c>
      <c r="C47" s="104">
        <v>737</v>
      </c>
    </row>
    <row r="48" spans="1:3" s="9" customFormat="1" ht="15">
      <c r="A48" s="29"/>
      <c r="B48" s="154">
        <f>SUM(B44:B47)</f>
        <v>154929</v>
      </c>
      <c r="C48" s="106">
        <f>SUM(C44:C47)</f>
        <v>111389</v>
      </c>
    </row>
    <row r="49" spans="1:3" s="9" customFormat="1" ht="8.25" customHeight="1">
      <c r="A49" s="29"/>
      <c r="B49" s="153"/>
      <c r="C49" s="104"/>
    </row>
    <row r="50" spans="1:3" s="9" customFormat="1" ht="15">
      <c r="A50" s="28" t="s">
        <v>55</v>
      </c>
      <c r="B50" s="153"/>
      <c r="C50" s="104"/>
    </row>
    <row r="51" spans="1:3" s="9" customFormat="1" ht="15">
      <c r="A51" s="29" t="s">
        <v>56</v>
      </c>
      <c r="B51" s="153">
        <f>+'[1]bsgroup'!$T$33</f>
        <v>15681</v>
      </c>
      <c r="C51" s="104">
        <v>9577</v>
      </c>
    </row>
    <row r="52" spans="1:3" s="9" customFormat="1" ht="15">
      <c r="A52" s="29" t="s">
        <v>73</v>
      </c>
      <c r="B52" s="153">
        <f>+'[1]bsgroup'!$T$34</f>
        <v>35174</v>
      </c>
      <c r="C52" s="104">
        <v>30068</v>
      </c>
    </row>
    <row r="53" spans="1:3" s="9" customFormat="1" ht="15">
      <c r="A53" s="29" t="s">
        <v>57</v>
      </c>
      <c r="B53" s="153">
        <f>+'[1]bsgroup'!$T$40</f>
        <v>2605</v>
      </c>
      <c r="C53" s="104">
        <v>2511</v>
      </c>
    </row>
    <row r="54" spans="1:3" s="9" customFormat="1" ht="15">
      <c r="A54" s="29" t="s">
        <v>74</v>
      </c>
      <c r="B54" s="153">
        <f>+'[1]bsgroup'!$T$39</f>
        <v>4976</v>
      </c>
      <c r="C54" s="104">
        <v>7344</v>
      </c>
    </row>
    <row r="55" spans="1:3" s="9" customFormat="1" ht="15">
      <c r="A55" s="29" t="s">
        <v>75</v>
      </c>
      <c r="B55" s="153">
        <f>+'[1]bsgroup'!$T$38</f>
        <v>61187</v>
      </c>
      <c r="C55" s="104">
        <f>12544+45540+3000+7000</f>
        <v>68084</v>
      </c>
    </row>
    <row r="56" spans="1:3" s="9" customFormat="1" ht="15">
      <c r="A56" s="29" t="s">
        <v>76</v>
      </c>
      <c r="B56" s="153">
        <f>+'[1]bsgroup'!$T$41</f>
        <v>13978</v>
      </c>
      <c r="C56" s="104">
        <f>1657+1646</f>
        <v>3303</v>
      </c>
    </row>
    <row r="57" spans="1:3" s="9" customFormat="1" ht="15">
      <c r="A57" s="29" t="s">
        <v>77</v>
      </c>
      <c r="B57" s="30">
        <f>+'[1]bsgroup'!$T$42</f>
        <v>1388</v>
      </c>
      <c r="C57" s="104">
        <v>620</v>
      </c>
    </row>
    <row r="58" spans="1:3" s="9" customFormat="1" ht="15">
      <c r="A58" s="29"/>
      <c r="B58" s="32">
        <f>SUM(B51:B57)</f>
        <v>134989</v>
      </c>
      <c r="C58" s="106">
        <f>SUM(C51:C57)</f>
        <v>121507</v>
      </c>
    </row>
    <row r="59" spans="1:3" s="9" customFormat="1" ht="7.5" customHeight="1">
      <c r="A59" s="29"/>
      <c r="B59" s="30"/>
      <c r="C59" s="104"/>
    </row>
    <row r="60" spans="1:3" s="9" customFormat="1" ht="15">
      <c r="A60" s="28" t="s">
        <v>170</v>
      </c>
      <c r="B60" s="30">
        <f>+B48+B58</f>
        <v>289918</v>
      </c>
      <c r="C60" s="104">
        <f>+C48+C58</f>
        <v>232896</v>
      </c>
    </row>
    <row r="61" spans="1:3" s="9" customFormat="1" ht="9" customHeight="1">
      <c r="A61" s="28"/>
      <c r="B61" s="30"/>
      <c r="C61" s="104"/>
    </row>
    <row r="62" spans="1:3" s="9" customFormat="1" ht="15">
      <c r="A62" s="76" t="s">
        <v>171</v>
      </c>
      <c r="B62" s="90">
        <f>+B60+B41</f>
        <v>465000</v>
      </c>
      <c r="C62" s="109">
        <f>+C60+C41</f>
        <v>404483</v>
      </c>
    </row>
    <row r="63" spans="1:3" s="9" customFormat="1" ht="15">
      <c r="A63" s="17"/>
      <c r="B63" s="52"/>
      <c r="C63" s="110"/>
    </row>
    <row r="64" spans="1:3" s="14" customFormat="1" ht="29.25" thickBot="1">
      <c r="A64" s="77" t="s">
        <v>199</v>
      </c>
      <c r="B64" s="161">
        <f>+'[1]bsgroup'!$T$79</f>
        <v>17.9</v>
      </c>
      <c r="C64" s="111">
        <f>C39/762080*100</f>
        <v>17.291098047449086</v>
      </c>
    </row>
    <row r="65" spans="1:4" s="9" customFormat="1" ht="15">
      <c r="A65" s="99"/>
      <c r="B65" s="112">
        <f>B31-B62</f>
        <v>0</v>
      </c>
      <c r="C65" s="112">
        <f>C31-C62</f>
        <v>0</v>
      </c>
      <c r="D65" s="14"/>
    </row>
    <row r="66" spans="1:3" s="9" customFormat="1" ht="30" customHeight="1">
      <c r="A66" s="332" t="s">
        <v>292</v>
      </c>
      <c r="B66" s="332"/>
      <c r="C66" s="332"/>
    </row>
    <row r="67" spans="1:3" s="9" customFormat="1" ht="15">
      <c r="A67" s="13"/>
      <c r="B67" s="13"/>
      <c r="C67" s="113"/>
    </row>
    <row r="68" spans="1:3" s="9" customFormat="1" ht="15">
      <c r="A68" s="13"/>
      <c r="B68" s="13"/>
      <c r="C68" s="113"/>
    </row>
    <row r="69" spans="1:3" s="9" customFormat="1" ht="15">
      <c r="A69" s="13"/>
      <c r="B69" s="13"/>
      <c r="C69" s="113"/>
    </row>
    <row r="70" spans="1:3" s="9" customFormat="1" ht="15">
      <c r="A70" s="13"/>
      <c r="B70" s="13"/>
      <c r="C70" s="113"/>
    </row>
    <row r="71" spans="1:3" s="9" customFormat="1" ht="15">
      <c r="A71" s="13"/>
      <c r="B71" s="13"/>
      <c r="C71" s="113"/>
    </row>
    <row r="72" spans="1:3" s="9" customFormat="1" ht="15">
      <c r="A72" s="13"/>
      <c r="B72" s="13"/>
      <c r="C72" s="113"/>
    </row>
    <row r="73" spans="1:3" s="9" customFormat="1" ht="15">
      <c r="A73" s="13"/>
      <c r="B73" s="13"/>
      <c r="C73" s="113"/>
    </row>
    <row r="74" spans="1:3" s="9" customFormat="1" ht="15">
      <c r="A74" s="13"/>
      <c r="B74" s="13"/>
      <c r="C74" s="113"/>
    </row>
    <row r="75" spans="1:3" s="9" customFormat="1" ht="15">
      <c r="A75" s="13"/>
      <c r="B75" s="13"/>
      <c r="C75" s="113"/>
    </row>
    <row r="76" spans="1:3" s="9" customFormat="1" ht="15">
      <c r="A76" s="13"/>
      <c r="B76" s="13"/>
      <c r="C76" s="113"/>
    </row>
    <row r="77" spans="1:3" s="9" customFormat="1" ht="15">
      <c r="A77" s="13"/>
      <c r="B77" s="13"/>
      <c r="C77" s="113"/>
    </row>
    <row r="78" spans="1:3" s="9" customFormat="1" ht="15">
      <c r="A78" s="13"/>
      <c r="B78" s="13"/>
      <c r="C78" s="113"/>
    </row>
    <row r="79" spans="1:3" s="9" customFormat="1" ht="15">
      <c r="A79" s="13"/>
      <c r="B79" s="13"/>
      <c r="C79" s="113"/>
    </row>
    <row r="80" spans="1:3" s="9" customFormat="1" ht="15">
      <c r="A80" s="13"/>
      <c r="B80" s="13"/>
      <c r="C80" s="113"/>
    </row>
    <row r="81" spans="1:3" s="9" customFormat="1" ht="15">
      <c r="A81" s="13"/>
      <c r="B81" s="13"/>
      <c r="C81" s="113"/>
    </row>
    <row r="82" spans="1:3" s="9" customFormat="1" ht="15">
      <c r="A82" s="13"/>
      <c r="B82" s="13"/>
      <c r="C82" s="113"/>
    </row>
    <row r="83" s="9" customFormat="1" ht="15">
      <c r="C83" s="114"/>
    </row>
    <row r="84" s="9" customFormat="1" ht="15">
      <c r="C84" s="114"/>
    </row>
    <row r="85" s="9" customFormat="1" ht="15">
      <c r="C85" s="114"/>
    </row>
    <row r="86" s="9" customFormat="1" ht="15">
      <c r="C86" s="114"/>
    </row>
    <row r="87" s="9" customFormat="1" ht="15">
      <c r="C87" s="114"/>
    </row>
    <row r="88" s="9" customFormat="1" ht="15">
      <c r="C88" s="114"/>
    </row>
    <row r="89" s="9" customFormat="1" ht="15">
      <c r="C89" s="114"/>
    </row>
    <row r="90" s="9" customFormat="1" ht="15">
      <c r="C90" s="114"/>
    </row>
    <row r="91" s="9" customFormat="1" ht="15">
      <c r="C91" s="114"/>
    </row>
    <row r="92" s="9" customFormat="1" ht="15">
      <c r="C92" s="114"/>
    </row>
    <row r="93" s="9" customFormat="1" ht="15">
      <c r="C93" s="114"/>
    </row>
    <row r="94" s="9" customFormat="1" ht="15">
      <c r="C94" s="114"/>
    </row>
    <row r="95" s="9" customFormat="1" ht="15">
      <c r="C95" s="114"/>
    </row>
    <row r="96" s="9" customFormat="1" ht="15">
      <c r="C96" s="114"/>
    </row>
    <row r="97" s="9" customFormat="1" ht="15">
      <c r="C97" s="114"/>
    </row>
    <row r="98" s="9" customFormat="1" ht="15">
      <c r="C98" s="114"/>
    </row>
    <row r="99" s="9" customFormat="1" ht="15">
      <c r="C99" s="114"/>
    </row>
    <row r="100" s="9" customFormat="1" ht="15">
      <c r="C100" s="114"/>
    </row>
    <row r="101" s="9" customFormat="1" ht="15">
      <c r="C101" s="114"/>
    </row>
    <row r="102" s="9" customFormat="1" ht="15">
      <c r="C102" s="114"/>
    </row>
    <row r="103" s="9" customFormat="1" ht="15">
      <c r="C103" s="114"/>
    </row>
    <row r="104" s="9" customFormat="1" ht="15">
      <c r="C104" s="114"/>
    </row>
    <row r="105" s="9" customFormat="1" ht="15">
      <c r="C105" s="114"/>
    </row>
    <row r="106" s="9" customFormat="1" ht="15">
      <c r="C106" s="114"/>
    </row>
    <row r="107" s="9" customFormat="1" ht="15">
      <c r="C107" s="114"/>
    </row>
    <row r="108" s="9" customFormat="1" ht="15">
      <c r="C108" s="114"/>
    </row>
    <row r="109" s="9" customFormat="1" ht="15">
      <c r="C109" s="114"/>
    </row>
    <row r="110" s="9" customFormat="1" ht="15">
      <c r="C110" s="114"/>
    </row>
    <row r="111" s="9" customFormat="1" ht="15">
      <c r="C111" s="114"/>
    </row>
    <row r="112" s="9" customFormat="1" ht="15">
      <c r="C112" s="114"/>
    </row>
    <row r="113" s="9" customFormat="1" ht="15">
      <c r="C113" s="114"/>
    </row>
    <row r="114" s="9" customFormat="1" ht="15">
      <c r="C114" s="114"/>
    </row>
    <row r="115" s="9" customFormat="1" ht="15">
      <c r="C115" s="114"/>
    </row>
    <row r="116" s="9" customFormat="1" ht="15">
      <c r="C116" s="114"/>
    </row>
    <row r="117" s="9" customFormat="1" ht="15">
      <c r="C117" s="114"/>
    </row>
    <row r="118" s="9" customFormat="1" ht="15">
      <c r="C118" s="114"/>
    </row>
    <row r="119" s="9" customFormat="1" ht="15">
      <c r="C119" s="114"/>
    </row>
    <row r="120" s="9" customFormat="1" ht="15">
      <c r="C120" s="114"/>
    </row>
    <row r="121" s="9" customFormat="1" ht="15">
      <c r="C121" s="114"/>
    </row>
    <row r="122" s="9" customFormat="1" ht="15">
      <c r="C122" s="114"/>
    </row>
    <row r="123" s="9" customFormat="1" ht="15">
      <c r="C123" s="114"/>
    </row>
    <row r="124" s="9" customFormat="1" ht="15">
      <c r="C124" s="114"/>
    </row>
    <row r="125" s="9" customFormat="1" ht="15">
      <c r="C125" s="114"/>
    </row>
    <row r="126" s="9" customFormat="1" ht="15">
      <c r="C126" s="114"/>
    </row>
    <row r="127" s="9" customFormat="1" ht="15">
      <c r="C127" s="114"/>
    </row>
    <row r="128" s="9" customFormat="1" ht="15">
      <c r="C128" s="114"/>
    </row>
    <row r="129" s="9" customFormat="1" ht="15">
      <c r="C129" s="114"/>
    </row>
    <row r="130" s="9" customFormat="1" ht="15">
      <c r="C130" s="114"/>
    </row>
    <row r="131" s="9" customFormat="1" ht="15">
      <c r="C131" s="114"/>
    </row>
    <row r="132" s="9" customFormat="1" ht="15">
      <c r="C132" s="114"/>
    </row>
    <row r="133" s="9" customFormat="1" ht="15">
      <c r="C133" s="114"/>
    </row>
    <row r="134" s="9" customFormat="1" ht="15">
      <c r="C134" s="114"/>
    </row>
    <row r="135" s="9" customFormat="1" ht="15">
      <c r="C135" s="114"/>
    </row>
    <row r="136" s="9" customFormat="1" ht="15">
      <c r="C136" s="114"/>
    </row>
    <row r="137" s="9" customFormat="1" ht="15">
      <c r="C137" s="114"/>
    </row>
    <row r="138" s="9" customFormat="1" ht="15">
      <c r="C138" s="114"/>
    </row>
    <row r="139" s="9" customFormat="1" ht="15">
      <c r="C139" s="114"/>
    </row>
    <row r="140" s="9" customFormat="1" ht="15">
      <c r="C140" s="114"/>
    </row>
    <row r="141" s="9" customFormat="1" ht="15">
      <c r="C141" s="114"/>
    </row>
    <row r="142" s="9" customFormat="1" ht="15">
      <c r="C142" s="114"/>
    </row>
    <row r="143" s="9" customFormat="1" ht="15">
      <c r="C143" s="114"/>
    </row>
    <row r="144" s="9" customFormat="1" ht="15">
      <c r="C144" s="114"/>
    </row>
    <row r="145" s="9" customFormat="1" ht="15">
      <c r="C145" s="114"/>
    </row>
    <row r="146" s="9" customFormat="1" ht="15">
      <c r="C146" s="114"/>
    </row>
    <row r="147" s="9" customFormat="1" ht="15">
      <c r="C147" s="114"/>
    </row>
    <row r="148" s="9" customFormat="1" ht="15">
      <c r="C148" s="114"/>
    </row>
    <row r="149" s="9" customFormat="1" ht="15">
      <c r="C149" s="114"/>
    </row>
    <row r="150" s="9" customFormat="1" ht="15">
      <c r="C150" s="114"/>
    </row>
    <row r="151" s="9" customFormat="1" ht="15">
      <c r="C151" s="114"/>
    </row>
    <row r="152" s="9" customFormat="1" ht="15">
      <c r="C152" s="114"/>
    </row>
    <row r="153" s="9" customFormat="1" ht="15">
      <c r="C153" s="114"/>
    </row>
    <row r="154" s="9" customFormat="1" ht="15">
      <c r="C154" s="114"/>
    </row>
    <row r="155" s="9" customFormat="1" ht="15">
      <c r="C155" s="114"/>
    </row>
    <row r="156" s="9" customFormat="1" ht="15">
      <c r="C156" s="114"/>
    </row>
    <row r="157" s="9" customFormat="1" ht="15">
      <c r="C157" s="114"/>
    </row>
    <row r="158" s="9" customFormat="1" ht="15">
      <c r="C158" s="114"/>
    </row>
    <row r="159" s="9" customFormat="1" ht="15">
      <c r="C159" s="114"/>
    </row>
    <row r="160" s="9" customFormat="1" ht="15">
      <c r="C160" s="114"/>
    </row>
    <row r="161" s="9" customFormat="1" ht="15">
      <c r="C161" s="114"/>
    </row>
    <row r="162" s="9" customFormat="1" ht="15">
      <c r="C162" s="114"/>
    </row>
    <row r="163" s="9" customFormat="1" ht="15">
      <c r="C163" s="114"/>
    </row>
    <row r="164" s="9" customFormat="1" ht="15">
      <c r="C164" s="114"/>
    </row>
    <row r="165" s="9" customFormat="1" ht="15">
      <c r="C165" s="114"/>
    </row>
    <row r="166" s="9" customFormat="1" ht="15">
      <c r="C166" s="114"/>
    </row>
    <row r="167" s="9" customFormat="1" ht="15">
      <c r="C167" s="114"/>
    </row>
    <row r="168" s="9" customFormat="1" ht="15">
      <c r="C168" s="114"/>
    </row>
    <row r="169" s="9" customFormat="1" ht="15">
      <c r="C169" s="114"/>
    </row>
    <row r="170" s="9" customFormat="1" ht="15">
      <c r="C170" s="114"/>
    </row>
    <row r="171" s="9" customFormat="1" ht="15">
      <c r="C171" s="114"/>
    </row>
    <row r="172" s="9" customFormat="1" ht="15">
      <c r="C172" s="114"/>
    </row>
    <row r="173" s="9" customFormat="1" ht="15">
      <c r="C173" s="114"/>
    </row>
    <row r="174" s="9" customFormat="1" ht="15">
      <c r="C174" s="114"/>
    </row>
    <row r="175" s="9" customFormat="1" ht="15">
      <c r="C175" s="114"/>
    </row>
    <row r="176" s="9" customFormat="1" ht="15">
      <c r="C176" s="114"/>
    </row>
    <row r="177" s="9" customFormat="1" ht="15">
      <c r="C177" s="114"/>
    </row>
    <row r="178" s="9" customFormat="1" ht="15">
      <c r="C178" s="114"/>
    </row>
    <row r="179" s="9" customFormat="1" ht="15">
      <c r="C179" s="114"/>
    </row>
    <row r="180" s="9" customFormat="1" ht="15">
      <c r="C180" s="114"/>
    </row>
    <row r="181" s="9" customFormat="1" ht="15">
      <c r="C181" s="114"/>
    </row>
    <row r="182" s="9" customFormat="1" ht="15">
      <c r="C182" s="114"/>
    </row>
    <row r="183" s="9" customFormat="1" ht="15">
      <c r="C183" s="114"/>
    </row>
    <row r="184" s="9" customFormat="1" ht="15">
      <c r="C184" s="114"/>
    </row>
    <row r="185" s="9" customFormat="1" ht="15">
      <c r="C185" s="114"/>
    </row>
    <row r="186" s="9" customFormat="1" ht="15">
      <c r="C186" s="114"/>
    </row>
    <row r="187" s="9" customFormat="1" ht="15">
      <c r="C187" s="114"/>
    </row>
    <row r="188" s="9" customFormat="1" ht="15">
      <c r="C188" s="114"/>
    </row>
    <row r="189" s="9" customFormat="1" ht="15">
      <c r="C189" s="114"/>
    </row>
    <row r="190" s="9" customFormat="1" ht="15">
      <c r="C190" s="114"/>
    </row>
    <row r="191" s="9" customFormat="1" ht="15">
      <c r="C191" s="114"/>
    </row>
    <row r="192" s="9" customFormat="1" ht="15">
      <c r="C192" s="114"/>
    </row>
    <row r="193" s="9" customFormat="1" ht="15">
      <c r="C193" s="114"/>
    </row>
    <row r="194" s="9" customFormat="1" ht="15">
      <c r="C194" s="114"/>
    </row>
    <row r="195" s="9" customFormat="1" ht="15">
      <c r="C195" s="114"/>
    </row>
    <row r="196" s="9" customFormat="1" ht="15">
      <c r="C196" s="114"/>
    </row>
    <row r="197" s="9" customFormat="1" ht="15">
      <c r="C197" s="114"/>
    </row>
    <row r="198" s="9" customFormat="1" ht="15">
      <c r="C198" s="114"/>
    </row>
    <row r="199" s="9" customFormat="1" ht="15">
      <c r="C199" s="114"/>
    </row>
    <row r="200" s="9" customFormat="1" ht="15">
      <c r="C200" s="114"/>
    </row>
    <row r="201" s="9" customFormat="1" ht="15">
      <c r="C201" s="114"/>
    </row>
    <row r="202" s="9" customFormat="1" ht="15">
      <c r="C202" s="114"/>
    </row>
    <row r="203" s="9" customFormat="1" ht="15">
      <c r="C203" s="114"/>
    </row>
    <row r="204" s="9" customFormat="1" ht="15">
      <c r="C204" s="114"/>
    </row>
    <row r="205" s="9" customFormat="1" ht="15">
      <c r="C205" s="114"/>
    </row>
    <row r="206" s="9" customFormat="1" ht="15">
      <c r="C206" s="114"/>
    </row>
    <row r="207" s="9" customFormat="1" ht="15">
      <c r="C207" s="114"/>
    </row>
    <row r="208" s="9" customFormat="1" ht="15">
      <c r="C208" s="114"/>
    </row>
    <row r="209" s="9" customFormat="1" ht="15">
      <c r="C209" s="114"/>
    </row>
    <row r="210" s="9" customFormat="1" ht="15">
      <c r="C210" s="114"/>
    </row>
    <row r="211" s="9" customFormat="1" ht="15">
      <c r="C211" s="114"/>
    </row>
    <row r="212" s="9" customFormat="1" ht="15">
      <c r="C212" s="114"/>
    </row>
    <row r="213" s="9" customFormat="1" ht="15">
      <c r="C213" s="114"/>
    </row>
    <row r="214" s="9" customFormat="1" ht="15">
      <c r="C214" s="114"/>
    </row>
    <row r="215" s="9" customFormat="1" ht="15">
      <c r="C215" s="114"/>
    </row>
    <row r="216" s="9" customFormat="1" ht="15">
      <c r="C216" s="114"/>
    </row>
    <row r="217" s="9" customFormat="1" ht="15">
      <c r="C217" s="114"/>
    </row>
    <row r="218" s="9" customFormat="1" ht="15">
      <c r="C218" s="114"/>
    </row>
    <row r="219" s="9" customFormat="1" ht="15">
      <c r="C219" s="114"/>
    </row>
    <row r="220" s="9" customFormat="1" ht="15">
      <c r="C220" s="114"/>
    </row>
    <row r="221" s="9" customFormat="1" ht="15">
      <c r="C221" s="114"/>
    </row>
    <row r="222" s="9" customFormat="1" ht="15">
      <c r="C222" s="114"/>
    </row>
    <row r="223" s="9" customFormat="1" ht="15">
      <c r="C223" s="114"/>
    </row>
    <row r="224" s="9" customFormat="1" ht="15">
      <c r="C224" s="114"/>
    </row>
    <row r="225" s="9" customFormat="1" ht="15">
      <c r="C225" s="114"/>
    </row>
    <row r="226" s="9" customFormat="1" ht="15">
      <c r="C226" s="114"/>
    </row>
    <row r="227" s="9" customFormat="1" ht="15">
      <c r="C227" s="114"/>
    </row>
    <row r="228" s="9" customFormat="1" ht="15">
      <c r="C228" s="114"/>
    </row>
    <row r="229" s="9" customFormat="1" ht="15">
      <c r="C229" s="114"/>
    </row>
    <row r="230" s="9" customFormat="1" ht="15">
      <c r="C230" s="114"/>
    </row>
    <row r="231" s="9" customFormat="1" ht="15">
      <c r="C231" s="114"/>
    </row>
    <row r="232" s="9" customFormat="1" ht="15">
      <c r="C232" s="114"/>
    </row>
    <row r="233" s="9" customFormat="1" ht="15">
      <c r="C233" s="114"/>
    </row>
    <row r="234" s="9" customFormat="1" ht="15">
      <c r="C234" s="114"/>
    </row>
    <row r="235" s="9" customFormat="1" ht="15">
      <c r="C235" s="114"/>
    </row>
    <row r="236" s="9" customFormat="1" ht="15">
      <c r="C236" s="114"/>
    </row>
    <row r="237" s="9" customFormat="1" ht="15">
      <c r="C237" s="114"/>
    </row>
    <row r="238" s="9" customFormat="1" ht="15">
      <c r="C238" s="114"/>
    </row>
    <row r="239" s="9" customFormat="1" ht="15">
      <c r="C239" s="114"/>
    </row>
    <row r="240" s="9" customFormat="1" ht="15">
      <c r="C240" s="114"/>
    </row>
    <row r="241" s="9" customFormat="1" ht="15">
      <c r="C241" s="114"/>
    </row>
    <row r="242" s="9" customFormat="1" ht="15">
      <c r="C242" s="114"/>
    </row>
    <row r="243" s="9" customFormat="1" ht="15">
      <c r="C243" s="114"/>
    </row>
    <row r="244" s="9" customFormat="1" ht="15">
      <c r="C244" s="114"/>
    </row>
    <row r="245" s="9" customFormat="1" ht="15">
      <c r="C245" s="114"/>
    </row>
    <row r="246" s="9" customFormat="1" ht="15">
      <c r="C246" s="114"/>
    </row>
    <row r="247" s="9" customFormat="1" ht="15">
      <c r="C247" s="114"/>
    </row>
  </sheetData>
  <sheetProtection password="8336" sheet="1" objects="1" selectLockedCells="1" selectUnlockedCells="1"/>
  <mergeCells count="7">
    <mergeCell ref="A66:C66"/>
    <mergeCell ref="A9:A14"/>
    <mergeCell ref="A1:C4"/>
    <mergeCell ref="A8:C8"/>
    <mergeCell ref="A6:C6"/>
    <mergeCell ref="A7:C7"/>
    <mergeCell ref="A5:C5"/>
  </mergeCells>
  <printOptions horizontalCentered="1"/>
  <pageMargins left="0.6" right="0.25" top="0.5" bottom="0.5" header="0.25" footer="0.2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7"/>
  <sheetViews>
    <sheetView zoomScalePageLayoutView="0" workbookViewId="0" topLeftCell="A4">
      <selection activeCell="A29" sqref="A29"/>
    </sheetView>
  </sheetViews>
  <sheetFormatPr defaultColWidth="9.140625" defaultRowHeight="12.75"/>
  <cols>
    <col min="1" max="1" width="44.140625" style="1" customWidth="1"/>
    <col min="2" max="4" width="13.7109375" style="2" customWidth="1"/>
    <col min="5" max="5" width="13.7109375" style="119" customWidth="1"/>
    <col min="6" max="6" width="10.421875" style="1" customWidth="1"/>
    <col min="7" max="16384" width="9.140625" style="1" customWidth="1"/>
  </cols>
  <sheetData>
    <row r="1" spans="1:5" ht="15.75">
      <c r="A1" s="335"/>
      <c r="B1" s="335"/>
      <c r="C1" s="335"/>
      <c r="D1" s="335"/>
      <c r="E1" s="335"/>
    </row>
    <row r="2" spans="1:5" ht="15.75">
      <c r="A2" s="335"/>
      <c r="B2" s="335"/>
      <c r="C2" s="335"/>
      <c r="D2" s="335"/>
      <c r="E2" s="335"/>
    </row>
    <row r="3" spans="1:5" ht="15.75">
      <c r="A3" s="335"/>
      <c r="B3" s="335"/>
      <c r="C3" s="335"/>
      <c r="D3" s="335"/>
      <c r="E3" s="335"/>
    </row>
    <row r="4" spans="1:5" ht="15.75">
      <c r="A4" s="335"/>
      <c r="B4" s="335"/>
      <c r="C4" s="335"/>
      <c r="D4" s="335"/>
      <c r="E4" s="335"/>
    </row>
    <row r="5" spans="1:5" s="7" customFormat="1" ht="20.25">
      <c r="A5" s="337" t="s">
        <v>135</v>
      </c>
      <c r="B5" s="337"/>
      <c r="C5" s="337"/>
      <c r="D5" s="337"/>
      <c r="E5" s="337"/>
    </row>
    <row r="6" spans="1:5" s="7" customFormat="1" ht="16.5" customHeight="1">
      <c r="A6" s="336" t="s">
        <v>111</v>
      </c>
      <c r="B6" s="336"/>
      <c r="C6" s="336"/>
      <c r="D6" s="336"/>
      <c r="E6" s="336"/>
    </row>
    <row r="7" spans="1:5" s="7" customFormat="1" ht="16.5" customHeight="1">
      <c r="A7" s="337" t="str">
        <f>'BS'!$A$7</f>
        <v>for the first financial quarter ended 30 September 2007 (Unaudited)</v>
      </c>
      <c r="B7" s="337"/>
      <c r="C7" s="337"/>
      <c r="D7" s="337"/>
      <c r="E7" s="337"/>
    </row>
    <row r="8" spans="1:6" ht="16.5" thickBot="1">
      <c r="A8" s="335"/>
      <c r="B8" s="335"/>
      <c r="C8" s="335"/>
      <c r="D8" s="335"/>
      <c r="E8" s="335"/>
      <c r="F8" s="6"/>
    </row>
    <row r="9" spans="1:5" s="14" customFormat="1" ht="15" customHeight="1">
      <c r="A9" s="340"/>
      <c r="B9" s="338" t="s">
        <v>112</v>
      </c>
      <c r="C9" s="339"/>
      <c r="D9" s="338" t="s">
        <v>113</v>
      </c>
      <c r="E9" s="339"/>
    </row>
    <row r="10" spans="1:5" s="14" customFormat="1" ht="18" customHeight="1">
      <c r="A10" s="341"/>
      <c r="B10" s="345" t="s">
        <v>82</v>
      </c>
      <c r="C10" s="346"/>
      <c r="D10" s="345" t="s">
        <v>82</v>
      </c>
      <c r="E10" s="346"/>
    </row>
    <row r="11" spans="1:5" s="14" customFormat="1" ht="19.5" customHeight="1" thickBot="1">
      <c r="A11" s="341"/>
      <c r="B11" s="347" t="s">
        <v>203</v>
      </c>
      <c r="C11" s="348"/>
      <c r="D11" s="347" t="str">
        <f>+B11</f>
        <v>30 September</v>
      </c>
      <c r="E11" s="348"/>
    </row>
    <row r="12" spans="1:5" s="14" customFormat="1" ht="14.25">
      <c r="A12" s="341"/>
      <c r="B12" s="91">
        <v>2007</v>
      </c>
      <c r="C12" s="92">
        <v>2006</v>
      </c>
      <c r="D12" s="91">
        <f>+B12</f>
        <v>2007</v>
      </c>
      <c r="E12" s="92">
        <f>+C12</f>
        <v>2006</v>
      </c>
    </row>
    <row r="13" spans="1:5" s="14" customFormat="1" ht="15" thickBot="1">
      <c r="A13" s="342"/>
      <c r="B13" s="93" t="s">
        <v>119</v>
      </c>
      <c r="C13" s="97" t="s">
        <v>119</v>
      </c>
      <c r="D13" s="93" t="s">
        <v>119</v>
      </c>
      <c r="E13" s="97" t="s">
        <v>119</v>
      </c>
    </row>
    <row r="14" spans="1:6" s="14" customFormat="1" ht="21.75" customHeight="1">
      <c r="A14" s="28" t="s">
        <v>64</v>
      </c>
      <c r="B14" s="40">
        <f>+'[1]qtr plgroup'!$S$8</f>
        <v>43662</v>
      </c>
      <c r="C14" s="36">
        <v>42977</v>
      </c>
      <c r="D14" s="41">
        <f>+'[1]plgroup'!$S$8</f>
        <v>43662</v>
      </c>
      <c r="E14" s="36">
        <f>C14</f>
        <v>42977</v>
      </c>
      <c r="F14" s="170"/>
    </row>
    <row r="15" spans="1:6" s="9" customFormat="1" ht="21.75" customHeight="1">
      <c r="A15" s="29" t="s">
        <v>65</v>
      </c>
      <c r="B15" s="30">
        <f>'[1]qtr plgroup'!$S$10</f>
        <v>538</v>
      </c>
      <c r="C15" s="68">
        <v>155</v>
      </c>
      <c r="D15" s="30">
        <f>+'[1]plgroup'!$S$10</f>
        <v>538</v>
      </c>
      <c r="E15" s="68">
        <f aca="true" t="shared" si="0" ref="E15:E21">C15</f>
        <v>155</v>
      </c>
      <c r="F15" s="155"/>
    </row>
    <row r="16" spans="1:6" s="9" customFormat="1" ht="21.75" customHeight="1">
      <c r="A16" s="29" t="s">
        <v>100</v>
      </c>
      <c r="B16" s="30">
        <f>B20-B14-B15-B17-B19</f>
        <v>-33014</v>
      </c>
      <c r="C16" s="68">
        <v>-33111</v>
      </c>
      <c r="D16" s="30">
        <f>D20-D14-D15-D17-D19</f>
        <v>-33014.034</v>
      </c>
      <c r="E16" s="68">
        <f t="shared" si="0"/>
        <v>-33111</v>
      </c>
      <c r="F16" s="155"/>
    </row>
    <row r="17" spans="1:6" s="14" customFormat="1" ht="21.75" customHeight="1">
      <c r="A17" s="29" t="s">
        <v>102</v>
      </c>
      <c r="B17" s="30">
        <f>+'[1]qtr plgroup'!$S$23+'[1]qtr plgroup'!$S$25+'[1]qtr plgroup'!$S$27</f>
        <v>-3117</v>
      </c>
      <c r="C17" s="68">
        <v>-2159</v>
      </c>
      <c r="D17" s="30">
        <f>+'[1]plgroup'!$S$23+'[1]plgroup'!$S$25+'[1]plgroup'!$S$27</f>
        <v>-3117</v>
      </c>
      <c r="E17" s="68">
        <f t="shared" si="0"/>
        <v>-2159</v>
      </c>
      <c r="F17" s="155"/>
    </row>
    <row r="18" spans="1:6" s="14" customFormat="1" ht="14.25" customHeight="1">
      <c r="A18" s="29"/>
      <c r="B18" s="30"/>
      <c r="C18" s="68"/>
      <c r="D18" s="30"/>
      <c r="E18" s="68">
        <f t="shared" si="0"/>
        <v>0</v>
      </c>
      <c r="F18" s="155"/>
    </row>
    <row r="19" spans="1:6" s="9" customFormat="1" ht="15.75" customHeight="1">
      <c r="A19" s="94" t="s">
        <v>101</v>
      </c>
      <c r="B19" s="95">
        <f>+'[1]qtr plgroup'!$S$51</f>
        <v>-1432</v>
      </c>
      <c r="C19" s="96">
        <v>-640</v>
      </c>
      <c r="D19" s="95">
        <f>+'[1]plgroup'!$S$51</f>
        <v>-1432</v>
      </c>
      <c r="E19" s="96">
        <f t="shared" si="0"/>
        <v>-640</v>
      </c>
      <c r="F19" s="155"/>
    </row>
    <row r="20" spans="1:6" s="14" customFormat="1" ht="23.25" customHeight="1">
      <c r="A20" s="28" t="s">
        <v>79</v>
      </c>
      <c r="B20" s="117">
        <f>+'[1]qtr plgroup'!$S$54</f>
        <v>6637</v>
      </c>
      <c r="C20" s="36">
        <f>SUM(C14:C19)</f>
        <v>7222</v>
      </c>
      <c r="D20" s="117">
        <f>+'[1]plgroup'!$S$54</f>
        <v>6636.966</v>
      </c>
      <c r="E20" s="36">
        <f>SUM(E14:E19)</f>
        <v>7222</v>
      </c>
      <c r="F20" s="170"/>
    </row>
    <row r="21" spans="1:5" s="9" customFormat="1" ht="24" customHeight="1">
      <c r="A21" s="29" t="s">
        <v>58</v>
      </c>
      <c r="B21" s="31">
        <f>+'[1]qtr plgroup'!$S$56</f>
        <v>-1353</v>
      </c>
      <c r="C21" s="66">
        <v>-1310</v>
      </c>
      <c r="D21" s="31">
        <f>+'[1]plgroup'!$S$56</f>
        <v>-1353</v>
      </c>
      <c r="E21" s="66">
        <f t="shared" si="0"/>
        <v>-1310</v>
      </c>
    </row>
    <row r="22" spans="1:6" s="14" customFormat="1" ht="24" customHeight="1" thickBot="1">
      <c r="A22" s="28" t="s">
        <v>67</v>
      </c>
      <c r="B22" s="33">
        <f>B20+B21</f>
        <v>5284</v>
      </c>
      <c r="C22" s="81">
        <f>C20+C21</f>
        <v>5912</v>
      </c>
      <c r="D22" s="33">
        <f>D20+D21</f>
        <v>5283.966</v>
      </c>
      <c r="E22" s="81">
        <f>E20+E21</f>
        <v>5912</v>
      </c>
      <c r="F22" s="155"/>
    </row>
    <row r="23" spans="1:5" s="14" customFormat="1" ht="24" customHeight="1" thickTop="1">
      <c r="A23" s="28"/>
      <c r="B23" s="169"/>
      <c r="C23" s="169"/>
      <c r="D23" s="40"/>
      <c r="E23" s="116"/>
    </row>
    <row r="24" spans="1:5" s="14" customFormat="1" ht="20.25" customHeight="1">
      <c r="A24" s="28" t="s">
        <v>172</v>
      </c>
      <c r="B24" s="40"/>
      <c r="C24" s="36"/>
      <c r="D24" s="40"/>
      <c r="E24" s="116"/>
    </row>
    <row r="25" spans="1:5" s="14" customFormat="1" ht="20.25" customHeight="1">
      <c r="A25" s="29" t="s">
        <v>200</v>
      </c>
      <c r="B25" s="30">
        <f>+'[1]qtr plgroup'!$S$62</f>
        <v>4400</v>
      </c>
      <c r="C25" s="68">
        <v>4120</v>
      </c>
      <c r="D25" s="30">
        <f>+'[1]plgroup'!$S$62</f>
        <v>4399.966</v>
      </c>
      <c r="E25" s="68">
        <f>C25</f>
        <v>4120</v>
      </c>
    </row>
    <row r="26" spans="1:5" s="9" customFormat="1" ht="22.5" customHeight="1">
      <c r="A26" s="29" t="s">
        <v>103</v>
      </c>
      <c r="B26" s="31">
        <f>-'[1]qtr plgroup'!$S$60</f>
        <v>884</v>
      </c>
      <c r="C26" s="68">
        <v>1792</v>
      </c>
      <c r="D26" s="30">
        <f>-'[1]plgroup'!$S$60</f>
        <v>884</v>
      </c>
      <c r="E26" s="68">
        <f>C26</f>
        <v>1792</v>
      </c>
    </row>
    <row r="27" spans="1:5" s="14" customFormat="1" ht="21.75" customHeight="1" thickBot="1">
      <c r="A27" s="28" t="s">
        <v>67</v>
      </c>
      <c r="B27" s="33">
        <f>SUM(B25:B26)</f>
        <v>5284</v>
      </c>
      <c r="C27" s="33">
        <f>SUM(C25:C26)</f>
        <v>5912</v>
      </c>
      <c r="D27" s="33">
        <f>SUM(D25:D26)</f>
        <v>5283.966</v>
      </c>
      <c r="E27" s="33">
        <f>SUM(E25:E26)</f>
        <v>5912</v>
      </c>
    </row>
    <row r="28" spans="1:5" s="9" customFormat="1" ht="15.75" thickTop="1">
      <c r="A28" s="29"/>
      <c r="B28" s="30">
        <f>B22-B27</f>
        <v>0</v>
      </c>
      <c r="C28" s="30">
        <f>C22-C27</f>
        <v>0</v>
      </c>
      <c r="D28" s="30">
        <f>D22-D27</f>
        <v>0</v>
      </c>
      <c r="E28" s="30">
        <f>E22-E27</f>
        <v>0</v>
      </c>
    </row>
    <row r="29" spans="1:5" s="14" customFormat="1" ht="29.25" customHeight="1">
      <c r="A29" s="53" t="s">
        <v>201</v>
      </c>
      <c r="B29" s="40"/>
      <c r="C29" s="36"/>
      <c r="D29" s="40"/>
      <c r="E29" s="116"/>
    </row>
    <row r="30" spans="1:5" s="9" customFormat="1" ht="30" customHeight="1" thickBot="1">
      <c r="A30" s="54" t="s">
        <v>185</v>
      </c>
      <c r="B30" s="171">
        <f>+Notes!C235</f>
        <v>0.5773672055427251</v>
      </c>
      <c r="C30" s="82">
        <f>+Notes!D235</f>
        <v>0.5406256560990972</v>
      </c>
      <c r="D30" s="43">
        <f>+Notes!E235</f>
        <v>0.5773627440688642</v>
      </c>
      <c r="E30" s="55">
        <f>+Notes!F235</f>
        <v>0.5406256560990972</v>
      </c>
    </row>
    <row r="31" spans="1:5" s="9" customFormat="1" ht="15">
      <c r="A31" s="344"/>
      <c r="B31" s="344"/>
      <c r="C31" s="344"/>
      <c r="D31" s="344"/>
      <c r="E31" s="344"/>
    </row>
    <row r="32" spans="1:5" s="9" customFormat="1" ht="29.25" customHeight="1">
      <c r="A32" s="332" t="s">
        <v>291</v>
      </c>
      <c r="B32" s="332"/>
      <c r="C32" s="332"/>
      <c r="D32" s="343"/>
      <c r="E32" s="343"/>
    </row>
    <row r="33" s="9" customFormat="1" ht="15">
      <c r="E33" s="115"/>
    </row>
    <row r="34" spans="1:5" s="9" customFormat="1" ht="15">
      <c r="A34" s="332"/>
      <c r="B34" s="332"/>
      <c r="C34" s="332"/>
      <c r="D34" s="343"/>
      <c r="E34" s="343"/>
    </row>
    <row r="35" spans="1:5" s="9" customFormat="1" ht="15">
      <c r="A35" s="343"/>
      <c r="B35" s="343"/>
      <c r="C35" s="343"/>
      <c r="D35" s="343"/>
      <c r="E35" s="343"/>
    </row>
    <row r="36" s="9" customFormat="1" ht="15">
      <c r="E36" s="115"/>
    </row>
    <row r="37" s="9" customFormat="1" ht="15">
      <c r="E37" s="115"/>
    </row>
    <row r="38" s="9" customFormat="1" ht="15">
      <c r="E38" s="115"/>
    </row>
    <row r="39" s="9" customFormat="1" ht="15">
      <c r="E39" s="115"/>
    </row>
    <row r="40" s="9" customFormat="1" ht="15">
      <c r="E40" s="115"/>
    </row>
    <row r="41" s="9" customFormat="1" ht="15">
      <c r="E41" s="115"/>
    </row>
    <row r="42" s="9" customFormat="1" ht="15">
      <c r="E42" s="115"/>
    </row>
    <row r="43" s="9" customFormat="1" ht="15">
      <c r="E43" s="115"/>
    </row>
    <row r="44" spans="2:5" s="9" customFormat="1" ht="15">
      <c r="B44" s="22"/>
      <c r="C44" s="22"/>
      <c r="D44" s="22"/>
      <c r="E44" s="118"/>
    </row>
    <row r="45" spans="2:5" s="9" customFormat="1" ht="15">
      <c r="B45" s="22"/>
      <c r="C45" s="22"/>
      <c r="D45" s="22"/>
      <c r="E45" s="118"/>
    </row>
    <row r="46" spans="2:5" s="9" customFormat="1" ht="15">
      <c r="B46" s="22"/>
      <c r="C46" s="22"/>
      <c r="D46" s="22"/>
      <c r="E46" s="118"/>
    </row>
    <row r="47" spans="2:5" s="9" customFormat="1" ht="15">
      <c r="B47" s="22"/>
      <c r="C47" s="22"/>
      <c r="D47" s="22"/>
      <c r="E47" s="118"/>
    </row>
    <row r="48" spans="2:5" s="9" customFormat="1" ht="15">
      <c r="B48" s="22"/>
      <c r="C48" s="22"/>
      <c r="D48" s="22"/>
      <c r="E48" s="118"/>
    </row>
    <row r="49" spans="2:5" s="9" customFormat="1" ht="15">
      <c r="B49" s="22"/>
      <c r="C49" s="22"/>
      <c r="D49" s="22"/>
      <c r="E49" s="118"/>
    </row>
    <row r="50" spans="2:5" s="9" customFormat="1" ht="15">
      <c r="B50" s="22"/>
      <c r="C50" s="22"/>
      <c r="D50" s="22"/>
      <c r="E50" s="118"/>
    </row>
    <row r="51" spans="2:5" s="9" customFormat="1" ht="15">
      <c r="B51" s="22"/>
      <c r="C51" s="22"/>
      <c r="D51" s="22"/>
      <c r="E51" s="118"/>
    </row>
    <row r="52" spans="2:5" s="9" customFormat="1" ht="15">
      <c r="B52" s="22"/>
      <c r="C52" s="22"/>
      <c r="D52" s="22"/>
      <c r="E52" s="118"/>
    </row>
    <row r="53" spans="2:5" s="9" customFormat="1" ht="15">
      <c r="B53" s="22"/>
      <c r="C53" s="22"/>
      <c r="D53" s="22"/>
      <c r="E53" s="118"/>
    </row>
    <row r="54" spans="2:5" s="9" customFormat="1" ht="15">
      <c r="B54" s="22"/>
      <c r="C54" s="22"/>
      <c r="D54" s="22"/>
      <c r="E54" s="118"/>
    </row>
    <row r="55" spans="2:5" s="9" customFormat="1" ht="15">
      <c r="B55" s="22"/>
      <c r="C55" s="22"/>
      <c r="D55" s="22"/>
      <c r="E55" s="118"/>
    </row>
    <row r="56" spans="2:5" s="9" customFormat="1" ht="15">
      <c r="B56" s="22"/>
      <c r="C56" s="22"/>
      <c r="D56" s="22"/>
      <c r="E56" s="118"/>
    </row>
    <row r="57" spans="2:5" s="9" customFormat="1" ht="15">
      <c r="B57" s="22"/>
      <c r="C57" s="22"/>
      <c r="D57" s="22"/>
      <c r="E57" s="118"/>
    </row>
    <row r="58" spans="2:5" s="9" customFormat="1" ht="15">
      <c r="B58" s="22"/>
      <c r="C58" s="22"/>
      <c r="D58" s="22"/>
      <c r="E58" s="118"/>
    </row>
    <row r="59" spans="2:5" s="9" customFormat="1" ht="15">
      <c r="B59" s="22"/>
      <c r="C59" s="22"/>
      <c r="D59" s="22"/>
      <c r="E59" s="118"/>
    </row>
    <row r="60" spans="2:5" s="9" customFormat="1" ht="15">
      <c r="B60" s="22"/>
      <c r="C60" s="22"/>
      <c r="D60" s="22"/>
      <c r="E60" s="118"/>
    </row>
    <row r="61" spans="2:5" s="9" customFormat="1" ht="15">
      <c r="B61" s="22"/>
      <c r="C61" s="22"/>
      <c r="D61" s="22"/>
      <c r="E61" s="118"/>
    </row>
    <row r="62" spans="2:5" s="9" customFormat="1" ht="15">
      <c r="B62" s="22"/>
      <c r="C62" s="22"/>
      <c r="D62" s="22"/>
      <c r="E62" s="118"/>
    </row>
    <row r="63" spans="2:5" s="9" customFormat="1" ht="15">
      <c r="B63" s="22"/>
      <c r="C63" s="22"/>
      <c r="D63" s="22"/>
      <c r="E63" s="118"/>
    </row>
    <row r="64" spans="2:5" s="9" customFormat="1" ht="15">
      <c r="B64" s="22"/>
      <c r="C64" s="22"/>
      <c r="D64" s="22"/>
      <c r="E64" s="118"/>
    </row>
    <row r="65" spans="2:5" s="9" customFormat="1" ht="15">
      <c r="B65" s="22"/>
      <c r="C65" s="22"/>
      <c r="D65" s="22"/>
      <c r="E65" s="118"/>
    </row>
    <row r="66" spans="2:5" s="9" customFormat="1" ht="15">
      <c r="B66" s="22"/>
      <c r="C66" s="22"/>
      <c r="D66" s="22"/>
      <c r="E66" s="118"/>
    </row>
    <row r="67" spans="2:5" s="9" customFormat="1" ht="15">
      <c r="B67" s="22"/>
      <c r="C67" s="22"/>
      <c r="D67" s="22"/>
      <c r="E67" s="118"/>
    </row>
    <row r="68" spans="2:5" s="9" customFormat="1" ht="15">
      <c r="B68" s="22"/>
      <c r="C68" s="22"/>
      <c r="D68" s="22"/>
      <c r="E68" s="118"/>
    </row>
    <row r="69" spans="2:5" s="9" customFormat="1" ht="15">
      <c r="B69" s="22"/>
      <c r="C69" s="22"/>
      <c r="D69" s="22"/>
      <c r="E69" s="118"/>
    </row>
    <row r="70" spans="2:5" s="9" customFormat="1" ht="15">
      <c r="B70" s="22"/>
      <c r="C70" s="22"/>
      <c r="D70" s="22"/>
      <c r="E70" s="118"/>
    </row>
    <row r="71" spans="2:5" s="9" customFormat="1" ht="15">
      <c r="B71" s="22"/>
      <c r="C71" s="22"/>
      <c r="D71" s="22"/>
      <c r="E71" s="118"/>
    </row>
    <row r="72" spans="2:5" s="9" customFormat="1" ht="15">
      <c r="B72" s="22"/>
      <c r="C72" s="22"/>
      <c r="D72" s="22"/>
      <c r="E72" s="118"/>
    </row>
    <row r="73" spans="2:5" s="9" customFormat="1" ht="15">
      <c r="B73" s="22"/>
      <c r="C73" s="22"/>
      <c r="D73" s="22"/>
      <c r="E73" s="118"/>
    </row>
    <row r="74" spans="2:5" s="9" customFormat="1" ht="15">
      <c r="B74" s="22"/>
      <c r="C74" s="22"/>
      <c r="D74" s="22"/>
      <c r="E74" s="118"/>
    </row>
    <row r="75" spans="2:5" s="9" customFormat="1" ht="15">
      <c r="B75" s="22"/>
      <c r="C75" s="22"/>
      <c r="D75" s="22"/>
      <c r="E75" s="118"/>
    </row>
    <row r="76" spans="2:5" s="9" customFormat="1" ht="15">
      <c r="B76" s="22"/>
      <c r="C76" s="22"/>
      <c r="D76" s="22"/>
      <c r="E76" s="118"/>
    </row>
    <row r="77" spans="2:5" s="9" customFormat="1" ht="15">
      <c r="B77" s="22"/>
      <c r="C77" s="22"/>
      <c r="D77" s="22"/>
      <c r="E77" s="118"/>
    </row>
    <row r="78" spans="2:5" s="9" customFormat="1" ht="15">
      <c r="B78" s="22"/>
      <c r="C78" s="22"/>
      <c r="D78" s="22"/>
      <c r="E78" s="118"/>
    </row>
    <row r="79" spans="2:5" s="9" customFormat="1" ht="15">
      <c r="B79" s="22"/>
      <c r="C79" s="22"/>
      <c r="D79" s="22"/>
      <c r="E79" s="118"/>
    </row>
    <row r="80" spans="2:5" s="9" customFormat="1" ht="15">
      <c r="B80" s="22"/>
      <c r="C80" s="22"/>
      <c r="D80" s="22"/>
      <c r="E80" s="118"/>
    </row>
    <row r="81" spans="2:5" s="9" customFormat="1" ht="15">
      <c r="B81" s="22"/>
      <c r="C81" s="22"/>
      <c r="D81" s="22"/>
      <c r="E81" s="118"/>
    </row>
    <row r="82" spans="2:5" s="9" customFormat="1" ht="15">
      <c r="B82" s="22"/>
      <c r="C82" s="22"/>
      <c r="D82" s="22"/>
      <c r="E82" s="118"/>
    </row>
    <row r="83" spans="2:5" s="9" customFormat="1" ht="15">
      <c r="B83" s="22"/>
      <c r="C83" s="22"/>
      <c r="D83" s="22"/>
      <c r="E83" s="118"/>
    </row>
    <row r="84" spans="2:5" s="9" customFormat="1" ht="15">
      <c r="B84" s="22"/>
      <c r="C84" s="22"/>
      <c r="D84" s="22"/>
      <c r="E84" s="118"/>
    </row>
    <row r="85" spans="2:5" s="9" customFormat="1" ht="15">
      <c r="B85" s="22"/>
      <c r="C85" s="22"/>
      <c r="D85" s="22"/>
      <c r="E85" s="118"/>
    </row>
    <row r="86" spans="2:5" s="9" customFormat="1" ht="15">
      <c r="B86" s="22"/>
      <c r="C86" s="22"/>
      <c r="D86" s="22"/>
      <c r="E86" s="118"/>
    </row>
    <row r="87" spans="2:5" s="9" customFormat="1" ht="15">
      <c r="B87" s="22"/>
      <c r="C87" s="22"/>
      <c r="D87" s="22"/>
      <c r="E87" s="118"/>
    </row>
    <row r="88" spans="2:5" s="9" customFormat="1" ht="15">
      <c r="B88" s="22"/>
      <c r="C88" s="22"/>
      <c r="D88" s="22"/>
      <c r="E88" s="118"/>
    </row>
    <row r="89" spans="2:5" s="9" customFormat="1" ht="15">
      <c r="B89" s="22"/>
      <c r="C89" s="22"/>
      <c r="D89" s="22"/>
      <c r="E89" s="118"/>
    </row>
    <row r="90" spans="2:5" s="9" customFormat="1" ht="15">
      <c r="B90" s="22"/>
      <c r="C90" s="22"/>
      <c r="D90" s="22"/>
      <c r="E90" s="118"/>
    </row>
    <row r="91" spans="2:5" s="9" customFormat="1" ht="15">
      <c r="B91" s="22"/>
      <c r="C91" s="22"/>
      <c r="D91" s="22"/>
      <c r="E91" s="118"/>
    </row>
    <row r="92" spans="2:5" s="9" customFormat="1" ht="15">
      <c r="B92" s="22"/>
      <c r="C92" s="22"/>
      <c r="D92" s="22"/>
      <c r="E92" s="118"/>
    </row>
    <row r="93" spans="2:5" s="9" customFormat="1" ht="15">
      <c r="B93" s="22"/>
      <c r="C93" s="22"/>
      <c r="D93" s="22"/>
      <c r="E93" s="118"/>
    </row>
    <row r="94" spans="2:5" s="9" customFormat="1" ht="15">
      <c r="B94" s="22"/>
      <c r="C94" s="22"/>
      <c r="D94" s="22"/>
      <c r="E94" s="118"/>
    </row>
    <row r="95" spans="2:5" s="9" customFormat="1" ht="15">
      <c r="B95" s="22"/>
      <c r="C95" s="22"/>
      <c r="D95" s="22"/>
      <c r="E95" s="118"/>
    </row>
    <row r="96" spans="2:5" s="9" customFormat="1" ht="15">
      <c r="B96" s="22"/>
      <c r="C96" s="22"/>
      <c r="D96" s="22"/>
      <c r="E96" s="118"/>
    </row>
    <row r="97" spans="2:5" s="9" customFormat="1" ht="15">
      <c r="B97" s="22"/>
      <c r="C97" s="22"/>
      <c r="D97" s="22"/>
      <c r="E97" s="118"/>
    </row>
    <row r="98" spans="2:5" s="9" customFormat="1" ht="15">
      <c r="B98" s="22"/>
      <c r="C98" s="22"/>
      <c r="D98" s="22"/>
      <c r="E98" s="118"/>
    </row>
    <row r="99" spans="2:5" s="9" customFormat="1" ht="15">
      <c r="B99" s="22"/>
      <c r="C99" s="22"/>
      <c r="D99" s="22"/>
      <c r="E99" s="118"/>
    </row>
    <row r="100" spans="2:5" s="9" customFormat="1" ht="15">
      <c r="B100" s="22"/>
      <c r="C100" s="22"/>
      <c r="D100" s="22"/>
      <c r="E100" s="118"/>
    </row>
    <row r="101" spans="2:5" s="9" customFormat="1" ht="15">
      <c r="B101" s="22"/>
      <c r="C101" s="22"/>
      <c r="D101" s="22"/>
      <c r="E101" s="118"/>
    </row>
    <row r="102" spans="2:5" s="9" customFormat="1" ht="15">
      <c r="B102" s="22"/>
      <c r="C102" s="22"/>
      <c r="D102" s="22"/>
      <c r="E102" s="118"/>
    </row>
    <row r="103" spans="2:5" s="9" customFormat="1" ht="15">
      <c r="B103" s="22"/>
      <c r="C103" s="22"/>
      <c r="D103" s="22"/>
      <c r="E103" s="118"/>
    </row>
    <row r="104" spans="2:5" s="9" customFormat="1" ht="15">
      <c r="B104" s="22"/>
      <c r="C104" s="22"/>
      <c r="D104" s="22"/>
      <c r="E104" s="118"/>
    </row>
    <row r="105" spans="2:5" s="9" customFormat="1" ht="15">
      <c r="B105" s="22"/>
      <c r="C105" s="22"/>
      <c r="D105" s="22"/>
      <c r="E105" s="118"/>
    </row>
    <row r="106" spans="2:5" s="9" customFormat="1" ht="15">
      <c r="B106" s="22"/>
      <c r="C106" s="22"/>
      <c r="D106" s="22"/>
      <c r="E106" s="118"/>
    </row>
    <row r="107" spans="2:5" s="9" customFormat="1" ht="15">
      <c r="B107" s="22"/>
      <c r="C107" s="22"/>
      <c r="D107" s="22"/>
      <c r="E107" s="118"/>
    </row>
    <row r="108" spans="2:5" s="9" customFormat="1" ht="15">
      <c r="B108" s="22"/>
      <c r="C108" s="22"/>
      <c r="D108" s="22"/>
      <c r="E108" s="118"/>
    </row>
    <row r="109" spans="2:5" s="9" customFormat="1" ht="15">
      <c r="B109" s="22"/>
      <c r="C109" s="22"/>
      <c r="D109" s="22"/>
      <c r="E109" s="118"/>
    </row>
    <row r="110" spans="2:5" s="9" customFormat="1" ht="15">
      <c r="B110" s="22"/>
      <c r="C110" s="22"/>
      <c r="D110" s="22"/>
      <c r="E110" s="118"/>
    </row>
    <row r="111" spans="2:5" s="9" customFormat="1" ht="15">
      <c r="B111" s="22"/>
      <c r="C111" s="22"/>
      <c r="D111" s="22"/>
      <c r="E111" s="118"/>
    </row>
    <row r="112" spans="2:5" s="9" customFormat="1" ht="15">
      <c r="B112" s="22"/>
      <c r="C112" s="22"/>
      <c r="D112" s="22"/>
      <c r="E112" s="118"/>
    </row>
    <row r="113" spans="2:5" s="9" customFormat="1" ht="15">
      <c r="B113" s="22"/>
      <c r="C113" s="22"/>
      <c r="D113" s="22"/>
      <c r="E113" s="118"/>
    </row>
    <row r="114" spans="2:5" s="9" customFormat="1" ht="15">
      <c r="B114" s="22"/>
      <c r="C114" s="22"/>
      <c r="D114" s="22"/>
      <c r="E114" s="118"/>
    </row>
    <row r="115" spans="2:5" s="9" customFormat="1" ht="15">
      <c r="B115" s="22"/>
      <c r="C115" s="22"/>
      <c r="D115" s="22"/>
      <c r="E115" s="118"/>
    </row>
    <row r="116" spans="2:5" s="9" customFormat="1" ht="15">
      <c r="B116" s="22"/>
      <c r="C116" s="22"/>
      <c r="D116" s="22"/>
      <c r="E116" s="118"/>
    </row>
    <row r="117" spans="2:5" s="9" customFormat="1" ht="15">
      <c r="B117" s="22"/>
      <c r="C117" s="22"/>
      <c r="D117" s="22"/>
      <c r="E117" s="118"/>
    </row>
    <row r="118" spans="2:5" s="9" customFormat="1" ht="15">
      <c r="B118" s="22"/>
      <c r="C118" s="22"/>
      <c r="D118" s="22"/>
      <c r="E118" s="118"/>
    </row>
    <row r="119" spans="2:5" s="9" customFormat="1" ht="15">
      <c r="B119" s="22"/>
      <c r="C119" s="22"/>
      <c r="D119" s="22"/>
      <c r="E119" s="118"/>
    </row>
    <row r="120" spans="2:5" s="9" customFormat="1" ht="15">
      <c r="B120" s="22"/>
      <c r="C120" s="22"/>
      <c r="D120" s="22"/>
      <c r="E120" s="118"/>
    </row>
    <row r="121" spans="2:5" s="9" customFormat="1" ht="15">
      <c r="B121" s="22"/>
      <c r="C121" s="22"/>
      <c r="D121" s="22"/>
      <c r="E121" s="118"/>
    </row>
    <row r="122" spans="2:5" s="9" customFormat="1" ht="15">
      <c r="B122" s="22"/>
      <c r="C122" s="22"/>
      <c r="D122" s="22"/>
      <c r="E122" s="118"/>
    </row>
    <row r="123" spans="2:5" s="9" customFormat="1" ht="15">
      <c r="B123" s="22"/>
      <c r="C123" s="22"/>
      <c r="D123" s="22"/>
      <c r="E123" s="118"/>
    </row>
    <row r="124" spans="2:5" s="9" customFormat="1" ht="15">
      <c r="B124" s="22"/>
      <c r="C124" s="22"/>
      <c r="D124" s="22"/>
      <c r="E124" s="118"/>
    </row>
    <row r="125" spans="2:5" s="9" customFormat="1" ht="15">
      <c r="B125" s="22"/>
      <c r="C125" s="22"/>
      <c r="D125" s="22"/>
      <c r="E125" s="118"/>
    </row>
    <row r="126" spans="2:5" s="9" customFormat="1" ht="15">
      <c r="B126" s="22"/>
      <c r="C126" s="22"/>
      <c r="D126" s="22"/>
      <c r="E126" s="118"/>
    </row>
    <row r="127" spans="2:5" s="9" customFormat="1" ht="15">
      <c r="B127" s="22"/>
      <c r="C127" s="22"/>
      <c r="D127" s="22"/>
      <c r="E127" s="118"/>
    </row>
    <row r="128" spans="2:5" s="9" customFormat="1" ht="15">
      <c r="B128" s="22"/>
      <c r="C128" s="22"/>
      <c r="D128" s="22"/>
      <c r="E128" s="118"/>
    </row>
    <row r="129" spans="2:5" s="9" customFormat="1" ht="15">
      <c r="B129" s="22"/>
      <c r="C129" s="22"/>
      <c r="D129" s="22"/>
      <c r="E129" s="118"/>
    </row>
    <row r="130" spans="2:5" s="9" customFormat="1" ht="15">
      <c r="B130" s="22"/>
      <c r="C130" s="22"/>
      <c r="D130" s="22"/>
      <c r="E130" s="118"/>
    </row>
    <row r="131" spans="2:5" s="9" customFormat="1" ht="15">
      <c r="B131" s="22"/>
      <c r="C131" s="22"/>
      <c r="D131" s="22"/>
      <c r="E131" s="118"/>
    </row>
    <row r="132" spans="2:5" s="9" customFormat="1" ht="15">
      <c r="B132" s="22"/>
      <c r="C132" s="22"/>
      <c r="D132" s="22"/>
      <c r="E132" s="118"/>
    </row>
    <row r="133" spans="2:5" s="9" customFormat="1" ht="15">
      <c r="B133" s="22"/>
      <c r="C133" s="22"/>
      <c r="D133" s="22"/>
      <c r="E133" s="118"/>
    </row>
    <row r="134" spans="2:5" s="9" customFormat="1" ht="15">
      <c r="B134" s="22"/>
      <c r="C134" s="22"/>
      <c r="D134" s="22"/>
      <c r="E134" s="118"/>
    </row>
    <row r="135" spans="2:5" s="9" customFormat="1" ht="15">
      <c r="B135" s="22"/>
      <c r="C135" s="22"/>
      <c r="D135" s="22"/>
      <c r="E135" s="118"/>
    </row>
    <row r="136" spans="2:5" s="9" customFormat="1" ht="15">
      <c r="B136" s="22"/>
      <c r="C136" s="22"/>
      <c r="D136" s="22"/>
      <c r="E136" s="118"/>
    </row>
    <row r="137" spans="2:5" s="9" customFormat="1" ht="15">
      <c r="B137" s="22"/>
      <c r="C137" s="22"/>
      <c r="D137" s="22"/>
      <c r="E137" s="118"/>
    </row>
    <row r="138" spans="2:5" s="9" customFormat="1" ht="15">
      <c r="B138" s="22"/>
      <c r="C138" s="22"/>
      <c r="D138" s="22"/>
      <c r="E138" s="118"/>
    </row>
    <row r="139" spans="2:5" s="9" customFormat="1" ht="15">
      <c r="B139" s="22"/>
      <c r="C139" s="22"/>
      <c r="D139" s="22"/>
      <c r="E139" s="118"/>
    </row>
    <row r="140" spans="2:5" s="9" customFormat="1" ht="15">
      <c r="B140" s="22"/>
      <c r="C140" s="22"/>
      <c r="D140" s="22"/>
      <c r="E140" s="118"/>
    </row>
    <row r="141" spans="2:5" s="9" customFormat="1" ht="15">
      <c r="B141" s="22"/>
      <c r="C141" s="22"/>
      <c r="D141" s="22"/>
      <c r="E141" s="118"/>
    </row>
    <row r="142" spans="2:5" s="9" customFormat="1" ht="15">
      <c r="B142" s="22"/>
      <c r="C142" s="22"/>
      <c r="D142" s="22"/>
      <c r="E142" s="118"/>
    </row>
    <row r="143" spans="2:5" s="9" customFormat="1" ht="15">
      <c r="B143" s="22"/>
      <c r="C143" s="22"/>
      <c r="D143" s="22"/>
      <c r="E143" s="118"/>
    </row>
    <row r="144" spans="2:5" s="9" customFormat="1" ht="15">
      <c r="B144" s="22"/>
      <c r="C144" s="22"/>
      <c r="D144" s="22"/>
      <c r="E144" s="118"/>
    </row>
    <row r="145" spans="2:5" s="9" customFormat="1" ht="15">
      <c r="B145" s="22"/>
      <c r="C145" s="22"/>
      <c r="D145" s="22"/>
      <c r="E145" s="118"/>
    </row>
    <row r="146" spans="2:5" s="9" customFormat="1" ht="15">
      <c r="B146" s="22"/>
      <c r="C146" s="22"/>
      <c r="D146" s="22"/>
      <c r="E146" s="118"/>
    </row>
    <row r="147" spans="2:5" s="9" customFormat="1" ht="15">
      <c r="B147" s="22"/>
      <c r="C147" s="22"/>
      <c r="D147" s="22"/>
      <c r="E147" s="118"/>
    </row>
    <row r="148" spans="2:5" s="9" customFormat="1" ht="15">
      <c r="B148" s="22"/>
      <c r="C148" s="22"/>
      <c r="D148" s="22"/>
      <c r="E148" s="118"/>
    </row>
    <row r="149" spans="2:5" s="9" customFormat="1" ht="15">
      <c r="B149" s="22"/>
      <c r="C149" s="22"/>
      <c r="D149" s="22"/>
      <c r="E149" s="118"/>
    </row>
    <row r="150" spans="2:5" s="9" customFormat="1" ht="15">
      <c r="B150" s="22"/>
      <c r="C150" s="22"/>
      <c r="D150" s="22"/>
      <c r="E150" s="118"/>
    </row>
    <row r="151" spans="2:5" s="9" customFormat="1" ht="15">
      <c r="B151" s="22"/>
      <c r="C151" s="22"/>
      <c r="D151" s="22"/>
      <c r="E151" s="118"/>
    </row>
    <row r="152" spans="2:5" s="9" customFormat="1" ht="15">
      <c r="B152" s="22"/>
      <c r="C152" s="22"/>
      <c r="D152" s="22"/>
      <c r="E152" s="118"/>
    </row>
    <row r="153" spans="2:5" s="9" customFormat="1" ht="15">
      <c r="B153" s="22"/>
      <c r="C153" s="22"/>
      <c r="D153" s="22"/>
      <c r="E153" s="118"/>
    </row>
    <row r="154" spans="2:5" s="9" customFormat="1" ht="15">
      <c r="B154" s="22"/>
      <c r="C154" s="22"/>
      <c r="D154" s="22"/>
      <c r="E154" s="118"/>
    </row>
    <row r="155" spans="2:5" s="9" customFormat="1" ht="15">
      <c r="B155" s="22"/>
      <c r="C155" s="22"/>
      <c r="D155" s="22"/>
      <c r="E155" s="118"/>
    </row>
    <row r="156" spans="2:5" s="9" customFormat="1" ht="15">
      <c r="B156" s="22"/>
      <c r="C156" s="22"/>
      <c r="D156" s="22"/>
      <c r="E156" s="118"/>
    </row>
    <row r="157" spans="2:5" s="9" customFormat="1" ht="15">
      <c r="B157" s="22"/>
      <c r="C157" s="22"/>
      <c r="D157" s="22"/>
      <c r="E157" s="118"/>
    </row>
    <row r="158" spans="2:5" s="9" customFormat="1" ht="15">
      <c r="B158" s="22"/>
      <c r="C158" s="22"/>
      <c r="D158" s="22"/>
      <c r="E158" s="118"/>
    </row>
    <row r="159" spans="2:5" s="9" customFormat="1" ht="15">
      <c r="B159" s="22"/>
      <c r="C159" s="22"/>
      <c r="D159" s="22"/>
      <c r="E159" s="118"/>
    </row>
    <row r="160" spans="2:5" s="9" customFormat="1" ht="15">
      <c r="B160" s="22"/>
      <c r="C160" s="22"/>
      <c r="D160" s="22"/>
      <c r="E160" s="118"/>
    </row>
    <row r="161" spans="2:5" s="9" customFormat="1" ht="15">
      <c r="B161" s="22"/>
      <c r="C161" s="22"/>
      <c r="D161" s="22"/>
      <c r="E161" s="118"/>
    </row>
    <row r="162" spans="2:5" s="9" customFormat="1" ht="15">
      <c r="B162" s="22"/>
      <c r="C162" s="22"/>
      <c r="D162" s="22"/>
      <c r="E162" s="118"/>
    </row>
    <row r="163" spans="2:5" s="9" customFormat="1" ht="15">
      <c r="B163" s="22"/>
      <c r="C163" s="22"/>
      <c r="D163" s="22"/>
      <c r="E163" s="118"/>
    </row>
    <row r="164" spans="2:5" s="9" customFormat="1" ht="15">
      <c r="B164" s="22"/>
      <c r="C164" s="22"/>
      <c r="D164" s="22"/>
      <c r="E164" s="118"/>
    </row>
    <row r="165" spans="2:5" s="9" customFormat="1" ht="15">
      <c r="B165" s="22"/>
      <c r="C165" s="22"/>
      <c r="D165" s="22"/>
      <c r="E165" s="118"/>
    </row>
    <row r="166" spans="2:5" s="9" customFormat="1" ht="15">
      <c r="B166" s="22"/>
      <c r="C166" s="22"/>
      <c r="D166" s="22"/>
      <c r="E166" s="118"/>
    </row>
    <row r="167" spans="2:5" s="9" customFormat="1" ht="15">
      <c r="B167" s="22"/>
      <c r="C167" s="22"/>
      <c r="D167" s="22"/>
      <c r="E167" s="118"/>
    </row>
    <row r="168" spans="2:5" s="9" customFormat="1" ht="15">
      <c r="B168" s="22"/>
      <c r="C168" s="22"/>
      <c r="D168" s="22"/>
      <c r="E168" s="118"/>
    </row>
    <row r="169" spans="2:5" s="9" customFormat="1" ht="15">
      <c r="B169" s="22"/>
      <c r="C169" s="22"/>
      <c r="D169" s="22"/>
      <c r="E169" s="118"/>
    </row>
    <row r="170" spans="2:5" s="9" customFormat="1" ht="15">
      <c r="B170" s="22"/>
      <c r="C170" s="22"/>
      <c r="D170" s="22"/>
      <c r="E170" s="118"/>
    </row>
    <row r="171" spans="2:5" s="9" customFormat="1" ht="15">
      <c r="B171" s="22"/>
      <c r="C171" s="22"/>
      <c r="D171" s="22"/>
      <c r="E171" s="118"/>
    </row>
    <row r="172" spans="2:5" s="9" customFormat="1" ht="15">
      <c r="B172" s="22"/>
      <c r="C172" s="22"/>
      <c r="D172" s="22"/>
      <c r="E172" s="118"/>
    </row>
    <row r="173" spans="2:5" s="9" customFormat="1" ht="15">
      <c r="B173" s="22"/>
      <c r="C173" s="22"/>
      <c r="D173" s="22"/>
      <c r="E173" s="118"/>
    </row>
    <row r="174" spans="2:5" s="9" customFormat="1" ht="15">
      <c r="B174" s="22"/>
      <c r="C174" s="22"/>
      <c r="D174" s="22"/>
      <c r="E174" s="118"/>
    </row>
    <row r="175" spans="2:5" s="9" customFormat="1" ht="15">
      <c r="B175" s="22"/>
      <c r="C175" s="22"/>
      <c r="D175" s="22"/>
      <c r="E175" s="118"/>
    </row>
    <row r="176" spans="2:5" s="9" customFormat="1" ht="15">
      <c r="B176" s="22"/>
      <c r="C176" s="22"/>
      <c r="D176" s="22"/>
      <c r="E176" s="118"/>
    </row>
    <row r="177" spans="2:5" s="9" customFormat="1" ht="15">
      <c r="B177" s="22"/>
      <c r="C177" s="22"/>
      <c r="D177" s="22"/>
      <c r="E177" s="118"/>
    </row>
    <row r="178" spans="2:5" s="9" customFormat="1" ht="15">
      <c r="B178" s="22"/>
      <c r="C178" s="22"/>
      <c r="D178" s="22"/>
      <c r="E178" s="118"/>
    </row>
    <row r="179" spans="2:5" s="9" customFormat="1" ht="15">
      <c r="B179" s="22"/>
      <c r="C179" s="22"/>
      <c r="D179" s="22"/>
      <c r="E179" s="118"/>
    </row>
    <row r="180" spans="2:5" s="9" customFormat="1" ht="15">
      <c r="B180" s="22"/>
      <c r="C180" s="22"/>
      <c r="D180" s="22"/>
      <c r="E180" s="118"/>
    </row>
    <row r="181" spans="2:5" s="9" customFormat="1" ht="15">
      <c r="B181" s="22"/>
      <c r="C181" s="22"/>
      <c r="D181" s="22"/>
      <c r="E181" s="118"/>
    </row>
    <row r="182" spans="2:5" s="9" customFormat="1" ht="15">
      <c r="B182" s="22"/>
      <c r="C182" s="22"/>
      <c r="D182" s="22"/>
      <c r="E182" s="118"/>
    </row>
    <row r="183" spans="2:5" s="9" customFormat="1" ht="15">
      <c r="B183" s="22"/>
      <c r="C183" s="22"/>
      <c r="D183" s="22"/>
      <c r="E183" s="118"/>
    </row>
    <row r="184" spans="2:5" s="9" customFormat="1" ht="15">
      <c r="B184" s="22"/>
      <c r="C184" s="22"/>
      <c r="D184" s="22"/>
      <c r="E184" s="118"/>
    </row>
    <row r="185" spans="2:5" s="9" customFormat="1" ht="15">
      <c r="B185" s="22"/>
      <c r="C185" s="22"/>
      <c r="D185" s="22"/>
      <c r="E185" s="118"/>
    </row>
    <row r="186" spans="2:5" s="9" customFormat="1" ht="15">
      <c r="B186" s="22"/>
      <c r="C186" s="22"/>
      <c r="D186" s="22"/>
      <c r="E186" s="118"/>
    </row>
    <row r="187" spans="2:5" s="9" customFormat="1" ht="15">
      <c r="B187" s="22"/>
      <c r="C187" s="22"/>
      <c r="D187" s="22"/>
      <c r="E187" s="118"/>
    </row>
    <row r="188" spans="2:5" s="9" customFormat="1" ht="15">
      <c r="B188" s="22"/>
      <c r="C188" s="22"/>
      <c r="D188" s="22"/>
      <c r="E188" s="118"/>
    </row>
    <row r="189" spans="2:5" s="9" customFormat="1" ht="15">
      <c r="B189" s="22"/>
      <c r="C189" s="22"/>
      <c r="D189" s="22"/>
      <c r="E189" s="118"/>
    </row>
    <row r="190" spans="2:5" s="9" customFormat="1" ht="15">
      <c r="B190" s="22"/>
      <c r="C190" s="22"/>
      <c r="D190" s="22"/>
      <c r="E190" s="118"/>
    </row>
    <row r="191" spans="2:5" s="9" customFormat="1" ht="15">
      <c r="B191" s="22"/>
      <c r="C191" s="22"/>
      <c r="D191" s="22"/>
      <c r="E191" s="118"/>
    </row>
    <row r="192" spans="2:5" s="9" customFormat="1" ht="15">
      <c r="B192" s="22"/>
      <c r="C192" s="22"/>
      <c r="D192" s="22"/>
      <c r="E192" s="118"/>
    </row>
    <row r="193" spans="2:5" s="9" customFormat="1" ht="15">
      <c r="B193" s="22"/>
      <c r="C193" s="22"/>
      <c r="D193" s="22"/>
      <c r="E193" s="118"/>
    </row>
    <row r="194" spans="2:5" s="9" customFormat="1" ht="15">
      <c r="B194" s="22"/>
      <c r="C194" s="22"/>
      <c r="D194" s="22"/>
      <c r="E194" s="118"/>
    </row>
    <row r="195" spans="2:5" s="9" customFormat="1" ht="15">
      <c r="B195" s="22"/>
      <c r="C195" s="22"/>
      <c r="D195" s="22"/>
      <c r="E195" s="118"/>
    </row>
    <row r="196" spans="2:5" s="9" customFormat="1" ht="15">
      <c r="B196" s="22"/>
      <c r="C196" s="22"/>
      <c r="D196" s="22"/>
      <c r="E196" s="118"/>
    </row>
    <row r="197" spans="2:5" s="9" customFormat="1" ht="15">
      <c r="B197" s="22"/>
      <c r="C197" s="22"/>
      <c r="D197" s="22"/>
      <c r="E197" s="118"/>
    </row>
    <row r="198" spans="2:5" s="9" customFormat="1" ht="15">
      <c r="B198" s="22"/>
      <c r="C198" s="22"/>
      <c r="D198" s="22"/>
      <c r="E198" s="118"/>
    </row>
    <row r="199" spans="2:5" s="9" customFormat="1" ht="15">
      <c r="B199" s="22"/>
      <c r="C199" s="22"/>
      <c r="D199" s="22"/>
      <c r="E199" s="118"/>
    </row>
    <row r="200" spans="2:5" s="9" customFormat="1" ht="15">
      <c r="B200" s="22"/>
      <c r="C200" s="22"/>
      <c r="D200" s="22"/>
      <c r="E200" s="118"/>
    </row>
    <row r="201" spans="2:5" s="9" customFormat="1" ht="15">
      <c r="B201" s="22"/>
      <c r="C201" s="22"/>
      <c r="D201" s="22"/>
      <c r="E201" s="118"/>
    </row>
    <row r="202" spans="2:5" s="9" customFormat="1" ht="15">
      <c r="B202" s="22"/>
      <c r="C202" s="22"/>
      <c r="D202" s="22"/>
      <c r="E202" s="118"/>
    </row>
    <row r="203" spans="2:5" s="9" customFormat="1" ht="15">
      <c r="B203" s="22"/>
      <c r="C203" s="22"/>
      <c r="D203" s="22"/>
      <c r="E203" s="118"/>
    </row>
    <row r="204" spans="2:5" s="9" customFormat="1" ht="15">
      <c r="B204" s="22"/>
      <c r="C204" s="22"/>
      <c r="D204" s="22"/>
      <c r="E204" s="118"/>
    </row>
    <row r="205" spans="2:5" s="9" customFormat="1" ht="15">
      <c r="B205" s="22"/>
      <c r="C205" s="22"/>
      <c r="D205" s="22"/>
      <c r="E205" s="118"/>
    </row>
    <row r="206" spans="2:5" s="9" customFormat="1" ht="15">
      <c r="B206" s="22"/>
      <c r="C206" s="22"/>
      <c r="D206" s="22"/>
      <c r="E206" s="118"/>
    </row>
    <row r="207" spans="2:5" s="9" customFormat="1" ht="15">
      <c r="B207" s="22"/>
      <c r="C207" s="22"/>
      <c r="D207" s="22"/>
      <c r="E207" s="118"/>
    </row>
    <row r="208" spans="2:5" s="9" customFormat="1" ht="15">
      <c r="B208" s="22"/>
      <c r="C208" s="22"/>
      <c r="D208" s="22"/>
      <c r="E208" s="118"/>
    </row>
    <row r="209" spans="2:5" s="9" customFormat="1" ht="15">
      <c r="B209" s="22"/>
      <c r="C209" s="22"/>
      <c r="D209" s="22"/>
      <c r="E209" s="118"/>
    </row>
    <row r="210" spans="2:5" s="9" customFormat="1" ht="15">
      <c r="B210" s="22"/>
      <c r="C210" s="22"/>
      <c r="D210" s="22"/>
      <c r="E210" s="118"/>
    </row>
    <row r="211" spans="2:5" s="9" customFormat="1" ht="15">
      <c r="B211" s="22"/>
      <c r="C211" s="22"/>
      <c r="D211" s="22"/>
      <c r="E211" s="118"/>
    </row>
    <row r="212" spans="2:5" s="9" customFormat="1" ht="15">
      <c r="B212" s="22"/>
      <c r="C212" s="22"/>
      <c r="D212" s="22"/>
      <c r="E212" s="118"/>
    </row>
    <row r="213" spans="2:5" s="9" customFormat="1" ht="15">
      <c r="B213" s="22"/>
      <c r="C213" s="22"/>
      <c r="D213" s="22"/>
      <c r="E213" s="118"/>
    </row>
    <row r="214" spans="2:5" s="9" customFormat="1" ht="15">
      <c r="B214" s="22"/>
      <c r="C214" s="22"/>
      <c r="D214" s="22"/>
      <c r="E214" s="118"/>
    </row>
    <row r="215" spans="2:5" s="9" customFormat="1" ht="15">
      <c r="B215" s="22"/>
      <c r="C215" s="22"/>
      <c r="D215" s="22"/>
      <c r="E215" s="118"/>
    </row>
    <row r="216" spans="2:5" s="9" customFormat="1" ht="15">
      <c r="B216" s="22"/>
      <c r="C216" s="22"/>
      <c r="D216" s="22"/>
      <c r="E216" s="118"/>
    </row>
    <row r="217" spans="2:5" s="9" customFormat="1" ht="15">
      <c r="B217" s="22"/>
      <c r="C217" s="22"/>
      <c r="D217" s="22"/>
      <c r="E217" s="118"/>
    </row>
    <row r="218" spans="2:5" s="9" customFormat="1" ht="15">
      <c r="B218" s="22"/>
      <c r="C218" s="22"/>
      <c r="D218" s="22"/>
      <c r="E218" s="118"/>
    </row>
    <row r="219" spans="2:5" s="9" customFormat="1" ht="15">
      <c r="B219" s="22"/>
      <c r="C219" s="22"/>
      <c r="D219" s="22"/>
      <c r="E219" s="118"/>
    </row>
    <row r="220" spans="2:5" s="9" customFormat="1" ht="15">
      <c r="B220" s="22"/>
      <c r="C220" s="22"/>
      <c r="D220" s="22"/>
      <c r="E220" s="118"/>
    </row>
    <row r="221" spans="2:5" s="9" customFormat="1" ht="15">
      <c r="B221" s="22"/>
      <c r="C221" s="22"/>
      <c r="D221" s="22"/>
      <c r="E221" s="118"/>
    </row>
    <row r="222" spans="2:5" s="9" customFormat="1" ht="15">
      <c r="B222" s="22"/>
      <c r="C222" s="22"/>
      <c r="D222" s="22"/>
      <c r="E222" s="118"/>
    </row>
    <row r="223" spans="2:5" s="9" customFormat="1" ht="15">
      <c r="B223" s="22"/>
      <c r="C223" s="22"/>
      <c r="D223" s="22"/>
      <c r="E223" s="118"/>
    </row>
    <row r="224" spans="2:5" s="9" customFormat="1" ht="15">
      <c r="B224" s="22"/>
      <c r="C224" s="22"/>
      <c r="D224" s="22"/>
      <c r="E224" s="118"/>
    </row>
    <row r="225" spans="2:5" s="9" customFormat="1" ht="15">
      <c r="B225" s="22"/>
      <c r="C225" s="22"/>
      <c r="D225" s="22"/>
      <c r="E225" s="118"/>
    </row>
    <row r="226" spans="2:5" s="9" customFormat="1" ht="15">
      <c r="B226" s="22"/>
      <c r="C226" s="22"/>
      <c r="D226" s="22"/>
      <c r="E226" s="118"/>
    </row>
    <row r="227" spans="2:5" s="9" customFormat="1" ht="15">
      <c r="B227" s="22"/>
      <c r="C227" s="22"/>
      <c r="D227" s="22"/>
      <c r="E227" s="118"/>
    </row>
    <row r="228" spans="2:5" s="9" customFormat="1" ht="15">
      <c r="B228" s="22"/>
      <c r="C228" s="22"/>
      <c r="D228" s="22"/>
      <c r="E228" s="118"/>
    </row>
    <row r="229" spans="2:5" s="9" customFormat="1" ht="15">
      <c r="B229" s="22"/>
      <c r="C229" s="22"/>
      <c r="D229" s="22"/>
      <c r="E229" s="118"/>
    </row>
    <row r="230" spans="2:5" s="9" customFormat="1" ht="15">
      <c r="B230" s="22"/>
      <c r="C230" s="22"/>
      <c r="D230" s="22"/>
      <c r="E230" s="118"/>
    </row>
    <row r="231" spans="2:5" s="9" customFormat="1" ht="15">
      <c r="B231" s="22"/>
      <c r="C231" s="22"/>
      <c r="D231" s="22"/>
      <c r="E231" s="118"/>
    </row>
    <row r="232" spans="2:5" s="9" customFormat="1" ht="15">
      <c r="B232" s="22"/>
      <c r="C232" s="22"/>
      <c r="D232" s="22"/>
      <c r="E232" s="118"/>
    </row>
    <row r="233" spans="2:5" s="9" customFormat="1" ht="15">
      <c r="B233" s="22"/>
      <c r="C233" s="22"/>
      <c r="D233" s="22"/>
      <c r="E233" s="118"/>
    </row>
    <row r="234" spans="2:5" s="9" customFormat="1" ht="15">
      <c r="B234" s="22"/>
      <c r="C234" s="22"/>
      <c r="D234" s="22"/>
      <c r="E234" s="118"/>
    </row>
    <row r="235" spans="2:5" s="9" customFormat="1" ht="15">
      <c r="B235" s="22"/>
      <c r="C235" s="22"/>
      <c r="D235" s="22"/>
      <c r="E235" s="118"/>
    </row>
    <row r="236" spans="2:5" s="9" customFormat="1" ht="15">
      <c r="B236" s="22"/>
      <c r="C236" s="22"/>
      <c r="D236" s="22"/>
      <c r="E236" s="118"/>
    </row>
    <row r="237" spans="2:5" s="9" customFormat="1" ht="15">
      <c r="B237" s="22"/>
      <c r="C237" s="22"/>
      <c r="D237" s="22"/>
      <c r="E237" s="118"/>
    </row>
  </sheetData>
  <sheetProtection password="8336" sheet="1" objects="1" selectLockedCells="1" selectUnlockedCells="1"/>
  <mergeCells count="15">
    <mergeCell ref="A34:E35"/>
    <mergeCell ref="A32:E32"/>
    <mergeCell ref="A31:E31"/>
    <mergeCell ref="B10:C10"/>
    <mergeCell ref="B11:C11"/>
    <mergeCell ref="D11:E11"/>
    <mergeCell ref="D10:E10"/>
    <mergeCell ref="A1:E4"/>
    <mergeCell ref="A8:E8"/>
    <mergeCell ref="A7:E7"/>
    <mergeCell ref="B9:C9"/>
    <mergeCell ref="A6:E6"/>
    <mergeCell ref="A5:E5"/>
    <mergeCell ref="D9:E9"/>
    <mergeCell ref="A9:A13"/>
  </mergeCells>
  <printOptions horizontalCentered="1"/>
  <pageMargins left="0.6" right="0.25" top="0.5" bottom="0.5" header="0.25" footer="0.2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560"/>
  <sheetViews>
    <sheetView tabSelected="1" zoomScale="85" zoomScaleNormal="85" zoomScalePageLayoutView="0" workbookViewId="0" topLeftCell="A1">
      <pane xSplit="2" ySplit="14" topLeftCell="C16" activePane="bottomRight" state="frozen"/>
      <selection pane="topLeft" activeCell="A1" sqref="A1"/>
      <selection pane="topRight" activeCell="C1" sqref="C1"/>
      <selection pane="bottomLeft" activeCell="A15" sqref="A15"/>
      <selection pane="bottomRight" activeCell="A9" sqref="A9:B14"/>
    </sheetView>
  </sheetViews>
  <sheetFormatPr defaultColWidth="9.140625" defaultRowHeight="12.75"/>
  <cols>
    <col min="1" max="1" width="1.7109375" style="1" customWidth="1"/>
    <col min="2" max="2" width="37.7109375" style="1" customWidth="1"/>
    <col min="3" max="3" width="11.8515625" style="1" customWidth="1"/>
    <col min="4" max="4" width="11.421875" style="1" customWidth="1"/>
    <col min="5" max="5" width="11.7109375" style="1" bestFit="1" customWidth="1"/>
    <col min="6" max="6" width="14.421875" style="1" customWidth="1"/>
    <col min="7" max="7" width="11.28125" style="1" customWidth="1"/>
    <col min="8" max="8" width="15.00390625" style="1" customWidth="1"/>
    <col min="9" max="9" width="12.7109375" style="1" customWidth="1"/>
    <col min="10" max="10" width="15.140625" style="1" customWidth="1"/>
    <col min="11" max="11" width="14.140625" style="1" customWidth="1"/>
    <col min="12" max="16384" width="9.140625" style="1" customWidth="1"/>
  </cols>
  <sheetData>
    <row r="1" spans="1:11" ht="15.75">
      <c r="A1" s="335"/>
      <c r="B1" s="335"/>
      <c r="C1" s="335"/>
      <c r="D1" s="335"/>
      <c r="E1" s="335"/>
      <c r="F1" s="335"/>
      <c r="G1" s="335"/>
      <c r="H1" s="335"/>
      <c r="I1" s="335"/>
      <c r="J1" s="5"/>
      <c r="K1" s="5"/>
    </row>
    <row r="2" spans="1:11" ht="15.75">
      <c r="A2" s="335"/>
      <c r="B2" s="335"/>
      <c r="C2" s="335"/>
      <c r="D2" s="335"/>
      <c r="E2" s="335"/>
      <c r="F2" s="335"/>
      <c r="G2" s="335"/>
      <c r="H2" s="335"/>
      <c r="I2" s="335"/>
      <c r="J2" s="5"/>
      <c r="K2" s="5"/>
    </row>
    <row r="3" spans="1:11" ht="15.75">
      <c r="A3" s="335"/>
      <c r="B3" s="335"/>
      <c r="C3" s="335"/>
      <c r="D3" s="335"/>
      <c r="E3" s="335"/>
      <c r="F3" s="335"/>
      <c r="G3" s="335"/>
      <c r="H3" s="335"/>
      <c r="I3" s="335"/>
      <c r="J3" s="5"/>
      <c r="K3" s="5"/>
    </row>
    <row r="4" spans="1:11" ht="15.75">
      <c r="A4" s="335"/>
      <c r="B4" s="335"/>
      <c r="C4" s="335"/>
      <c r="D4" s="335"/>
      <c r="E4" s="335"/>
      <c r="F4" s="335"/>
      <c r="G4" s="335"/>
      <c r="H4" s="335"/>
      <c r="I4" s="335"/>
      <c r="J4" s="5"/>
      <c r="K4" s="5"/>
    </row>
    <row r="5" spans="1:11" s="7" customFormat="1" ht="20.25">
      <c r="A5" s="337" t="s">
        <v>135</v>
      </c>
      <c r="B5" s="337"/>
      <c r="C5" s="337"/>
      <c r="D5" s="337"/>
      <c r="E5" s="337"/>
      <c r="F5" s="337"/>
      <c r="G5" s="337"/>
      <c r="H5" s="337"/>
      <c r="I5" s="337"/>
      <c r="J5" s="85"/>
      <c r="K5" s="85"/>
    </row>
    <row r="6" spans="1:11" s="7" customFormat="1" ht="16.5" customHeight="1">
      <c r="A6" s="361" t="s">
        <v>114</v>
      </c>
      <c r="B6" s="361"/>
      <c r="C6" s="361"/>
      <c r="D6" s="361"/>
      <c r="E6" s="361"/>
      <c r="F6" s="361"/>
      <c r="G6" s="361"/>
      <c r="H6" s="361"/>
      <c r="I6" s="361"/>
      <c r="J6" s="85"/>
      <c r="K6" s="85"/>
    </row>
    <row r="7" spans="1:11" s="7" customFormat="1" ht="16.5" customHeight="1">
      <c r="A7" s="368" t="str">
        <f>'BS'!$A$7</f>
        <v>for the first financial quarter ended 30 September 2007 (Unaudited)</v>
      </c>
      <c r="B7" s="368"/>
      <c r="C7" s="368"/>
      <c r="D7" s="368"/>
      <c r="E7" s="368"/>
      <c r="F7" s="368"/>
      <c r="G7" s="368"/>
      <c r="H7" s="368"/>
      <c r="I7" s="368"/>
      <c r="J7" s="85"/>
      <c r="K7" s="85"/>
    </row>
    <row r="8" spans="1:11" ht="16.5" thickBot="1">
      <c r="A8" s="335"/>
      <c r="B8" s="335"/>
      <c r="C8" s="335"/>
      <c r="D8" s="335"/>
      <c r="E8" s="335"/>
      <c r="F8" s="369"/>
      <c r="G8" s="335"/>
      <c r="H8" s="335"/>
      <c r="I8" s="335"/>
      <c r="J8" s="5"/>
      <c r="K8" s="5"/>
    </row>
    <row r="9" spans="1:11" s="14" customFormat="1" ht="15" customHeight="1">
      <c r="A9" s="362" t="s">
        <v>125</v>
      </c>
      <c r="B9" s="363"/>
      <c r="C9" s="338" t="s">
        <v>126</v>
      </c>
      <c r="D9" s="339"/>
      <c r="E9" s="373" t="s">
        <v>160</v>
      </c>
      <c r="F9" s="374"/>
      <c r="G9" s="375"/>
      <c r="H9" s="380" t="s">
        <v>161</v>
      </c>
      <c r="I9" s="383" t="s">
        <v>66</v>
      </c>
      <c r="J9" s="352" t="s">
        <v>177</v>
      </c>
      <c r="K9" s="352" t="s">
        <v>178</v>
      </c>
    </row>
    <row r="10" spans="1:11" s="14" customFormat="1" ht="14.25">
      <c r="A10" s="364"/>
      <c r="B10" s="365"/>
      <c r="C10" s="370"/>
      <c r="D10" s="371"/>
      <c r="E10" s="376"/>
      <c r="F10" s="376"/>
      <c r="G10" s="377"/>
      <c r="H10" s="381"/>
      <c r="I10" s="384"/>
      <c r="J10" s="353"/>
      <c r="K10" s="353"/>
    </row>
    <row r="11" spans="1:11" s="14" customFormat="1" ht="14.25">
      <c r="A11" s="364"/>
      <c r="B11" s="365"/>
      <c r="C11" s="372"/>
      <c r="D11" s="371"/>
      <c r="E11" s="378"/>
      <c r="F11" s="378"/>
      <c r="G11" s="379"/>
      <c r="H11" s="382"/>
      <c r="I11" s="385"/>
      <c r="J11" s="354"/>
      <c r="K11" s="354"/>
    </row>
    <row r="12" spans="1:11" s="178" customFormat="1" ht="14.25">
      <c r="A12" s="364"/>
      <c r="B12" s="365"/>
      <c r="C12" s="60" t="s">
        <v>84</v>
      </c>
      <c r="D12" s="61" t="s">
        <v>140</v>
      </c>
      <c r="E12" s="58" t="s">
        <v>124</v>
      </c>
      <c r="F12" s="27" t="s">
        <v>142</v>
      </c>
      <c r="G12" s="63" t="s">
        <v>116</v>
      </c>
      <c r="H12" s="69" t="s">
        <v>115</v>
      </c>
      <c r="I12" s="69"/>
      <c r="J12" s="177"/>
      <c r="K12" s="177"/>
    </row>
    <row r="13" spans="1:11" s="178" customFormat="1" ht="14.25">
      <c r="A13" s="364"/>
      <c r="B13" s="365"/>
      <c r="C13" s="62" t="s">
        <v>85</v>
      </c>
      <c r="D13" s="63" t="s">
        <v>141</v>
      </c>
      <c r="E13" s="58"/>
      <c r="F13" s="26" t="s">
        <v>143</v>
      </c>
      <c r="G13" s="63" t="s">
        <v>86</v>
      </c>
      <c r="H13" s="69" t="s">
        <v>87</v>
      </c>
      <c r="I13" s="69"/>
      <c r="J13" s="177"/>
      <c r="K13" s="177"/>
    </row>
    <row r="14" spans="1:11" s="178" customFormat="1" ht="14.25">
      <c r="A14" s="366"/>
      <c r="B14" s="367"/>
      <c r="C14" s="87" t="s">
        <v>182</v>
      </c>
      <c r="D14" s="64" t="s">
        <v>119</v>
      </c>
      <c r="E14" s="59" t="s">
        <v>119</v>
      </c>
      <c r="F14" s="57" t="s">
        <v>119</v>
      </c>
      <c r="G14" s="64" t="s">
        <v>119</v>
      </c>
      <c r="H14" s="70" t="s">
        <v>119</v>
      </c>
      <c r="I14" s="70" t="s">
        <v>119</v>
      </c>
      <c r="J14" s="83" t="s">
        <v>119</v>
      </c>
      <c r="K14" s="83" t="s">
        <v>119</v>
      </c>
    </row>
    <row r="15" spans="1:11" s="14" customFormat="1" ht="14.25">
      <c r="A15" s="78" t="s">
        <v>205</v>
      </c>
      <c r="B15" s="79"/>
      <c r="C15" s="120"/>
      <c r="D15" s="67"/>
      <c r="E15" s="58"/>
      <c r="F15" s="26"/>
      <c r="G15" s="67"/>
      <c r="H15" s="69"/>
      <c r="I15" s="69"/>
      <c r="J15" s="86"/>
      <c r="K15" s="86"/>
    </row>
    <row r="16" spans="1:11" s="14" customFormat="1" ht="35.25" customHeight="1">
      <c r="A16" s="355" t="s">
        <v>207</v>
      </c>
      <c r="B16" s="356"/>
      <c r="C16" s="74">
        <v>762080</v>
      </c>
      <c r="D16" s="65">
        <v>76208</v>
      </c>
      <c r="E16" s="73">
        <v>3492</v>
      </c>
      <c r="F16" s="72">
        <v>0</v>
      </c>
      <c r="G16" s="65">
        <v>90</v>
      </c>
      <c r="H16" s="71">
        <v>51982</v>
      </c>
      <c r="I16" s="71">
        <f>SUM(D16:H16)</f>
        <v>131772</v>
      </c>
      <c r="J16" s="86">
        <v>39815</v>
      </c>
      <c r="K16" s="86">
        <f>+I16+J16</f>
        <v>171587</v>
      </c>
    </row>
    <row r="17" spans="1:11" s="14" customFormat="1" ht="21.75" customHeight="1">
      <c r="A17" s="56"/>
      <c r="B17" s="80"/>
      <c r="C17" s="34"/>
      <c r="D17" s="36"/>
      <c r="E17" s="37"/>
      <c r="F17" s="35"/>
      <c r="G17" s="36"/>
      <c r="H17" s="30"/>
      <c r="I17" s="40"/>
      <c r="J17" s="86"/>
      <c r="K17" s="86"/>
    </row>
    <row r="18" spans="1:11" s="14" customFormat="1" ht="21.75" customHeight="1">
      <c r="A18" s="56"/>
      <c r="B18" s="80" t="s">
        <v>194</v>
      </c>
      <c r="C18" s="34"/>
      <c r="D18" s="36"/>
      <c r="E18" s="37">
        <v>13</v>
      </c>
      <c r="F18" s="129"/>
      <c r="G18" s="68"/>
      <c r="H18" s="30"/>
      <c r="I18" s="40">
        <f>SUM(D18:H18)</f>
        <v>13</v>
      </c>
      <c r="J18" s="146"/>
      <c r="K18" s="137">
        <f>+I18+J18</f>
        <v>13</v>
      </c>
    </row>
    <row r="19" spans="1:11" s="9" customFormat="1" ht="21.75" customHeight="1">
      <c r="A19" s="29"/>
      <c r="B19" s="80"/>
      <c r="C19" s="127"/>
      <c r="D19" s="68"/>
      <c r="E19" s="37"/>
      <c r="F19" s="129"/>
      <c r="G19" s="68"/>
      <c r="H19" s="145"/>
      <c r="I19" s="40"/>
      <c r="J19" s="146"/>
      <c r="K19" s="128"/>
    </row>
    <row r="20" spans="1:11" s="14" customFormat="1" ht="21.75" customHeight="1">
      <c r="A20" s="56"/>
      <c r="B20" s="80" t="s">
        <v>213</v>
      </c>
      <c r="C20" s="34"/>
      <c r="D20" s="36"/>
      <c r="E20" s="37"/>
      <c r="F20" s="129"/>
      <c r="G20" s="68"/>
      <c r="H20" s="30"/>
      <c r="I20" s="40"/>
      <c r="J20" s="173">
        <f>'[1]SEgroup'!$S$228</f>
        <v>-1976.0473249</v>
      </c>
      <c r="K20" s="137">
        <f>+I20+J20</f>
        <v>-1976.0473249</v>
      </c>
    </row>
    <row r="21" spans="1:11" s="9" customFormat="1" ht="21.75" customHeight="1">
      <c r="A21" s="29"/>
      <c r="B21" s="80"/>
      <c r="C21" s="127"/>
      <c r="D21" s="68"/>
      <c r="E21" s="37"/>
      <c r="F21" s="129"/>
      <c r="G21" s="68"/>
      <c r="H21" s="145"/>
      <c r="I21" s="40"/>
      <c r="J21" s="146"/>
      <c r="K21" s="128"/>
    </row>
    <row r="22" spans="1:11" s="14" customFormat="1" ht="21.75" customHeight="1">
      <c r="A22" s="56"/>
      <c r="B22" s="80" t="s">
        <v>214</v>
      </c>
      <c r="C22" s="34"/>
      <c r="D22" s="36"/>
      <c r="E22" s="37"/>
      <c r="F22" s="129"/>
      <c r="G22" s="68"/>
      <c r="H22" s="30"/>
      <c r="I22" s="40"/>
      <c r="J22" s="146">
        <f>'[1]SEgroup'!$S$230</f>
        <v>173.66889054892974</v>
      </c>
      <c r="K22" s="172">
        <f>+I22+J22</f>
        <v>173.66889054892974</v>
      </c>
    </row>
    <row r="23" spans="1:11" s="9" customFormat="1" ht="21.75" customHeight="1">
      <c r="A23" s="29"/>
      <c r="B23" s="80"/>
      <c r="C23" s="127"/>
      <c r="D23" s="68"/>
      <c r="E23" s="37"/>
      <c r="F23" s="129"/>
      <c r="G23" s="68"/>
      <c r="H23" s="145"/>
      <c r="I23" s="40"/>
      <c r="J23" s="146"/>
      <c r="K23" s="128"/>
    </row>
    <row r="24" spans="1:12" s="9" customFormat="1" ht="21.75" customHeight="1">
      <c r="A24" s="29"/>
      <c r="B24" s="80" t="s">
        <v>67</v>
      </c>
      <c r="C24" s="127"/>
      <c r="D24" s="68"/>
      <c r="E24" s="37"/>
      <c r="F24" s="129"/>
      <c r="G24" s="68"/>
      <c r="H24" s="30">
        <f>+'IS'!D25</f>
        <v>4399.966</v>
      </c>
      <c r="I24" s="40">
        <f>SUM(D24:H24)</f>
        <v>4399.966</v>
      </c>
      <c r="J24" s="146">
        <f>+'IS'!D26</f>
        <v>884</v>
      </c>
      <c r="K24" s="86">
        <f>+I24+J24</f>
        <v>5283.966</v>
      </c>
      <c r="L24" s="10"/>
    </row>
    <row r="25" spans="1:12" s="9" customFormat="1" ht="21.75" customHeight="1" thickBot="1">
      <c r="A25" s="29"/>
      <c r="B25" s="80"/>
      <c r="C25" s="148"/>
      <c r="D25" s="149"/>
      <c r="E25" s="147"/>
      <c r="F25" s="35"/>
      <c r="G25" s="68"/>
      <c r="H25" s="30"/>
      <c r="I25" s="30"/>
      <c r="J25" s="146"/>
      <c r="K25" s="128"/>
      <c r="L25" s="10"/>
    </row>
    <row r="26" spans="1:12" s="9" customFormat="1" ht="32.25" customHeight="1" thickBot="1">
      <c r="A26" s="387" t="s">
        <v>212</v>
      </c>
      <c r="B26" s="388"/>
      <c r="C26" s="138">
        <f>SUM(C16:C25)</f>
        <v>762080</v>
      </c>
      <c r="D26" s="139">
        <f aca="true" t="shared" si="0" ref="D26:K26">SUM(D16:D25)</f>
        <v>76208</v>
      </c>
      <c r="E26" s="138">
        <f t="shared" si="0"/>
        <v>3505</v>
      </c>
      <c r="F26" s="140">
        <f t="shared" si="0"/>
        <v>0</v>
      </c>
      <c r="G26" s="139">
        <f t="shared" si="0"/>
        <v>90</v>
      </c>
      <c r="H26" s="141">
        <f t="shared" si="0"/>
        <v>56381.966</v>
      </c>
      <c r="I26" s="142">
        <f t="shared" si="0"/>
        <v>136184.96600000001</v>
      </c>
      <c r="J26" s="143">
        <f t="shared" si="0"/>
        <v>38896.62156564893</v>
      </c>
      <c r="K26" s="144">
        <f t="shared" si="0"/>
        <v>175081.58756564895</v>
      </c>
      <c r="L26" s="10"/>
    </row>
    <row r="27" spans="1:12" s="9" customFormat="1" ht="24" customHeight="1">
      <c r="A27" s="359" t="s">
        <v>206</v>
      </c>
      <c r="B27" s="360"/>
      <c r="C27" s="121"/>
      <c r="D27" s="122">
        <f>D26-'BS'!B35</f>
        <v>0</v>
      </c>
      <c r="E27" s="121">
        <f>E26-'BS'!B36</f>
        <v>0</v>
      </c>
      <c r="F27" s="123"/>
      <c r="G27" s="122">
        <f>G26-'BS'!B37</f>
        <v>0</v>
      </c>
      <c r="H27" s="38"/>
      <c r="I27" s="41"/>
      <c r="J27" s="150"/>
      <c r="K27" s="151"/>
      <c r="L27" s="10"/>
    </row>
    <row r="28" spans="1:12" s="9" customFormat="1" ht="31.5" customHeight="1">
      <c r="A28" s="355" t="s">
        <v>208</v>
      </c>
      <c r="B28" s="356"/>
      <c r="C28" s="74">
        <v>152416</v>
      </c>
      <c r="D28" s="65">
        <v>76208</v>
      </c>
      <c r="E28" s="74">
        <v>3368</v>
      </c>
      <c r="F28" s="72">
        <v>4917</v>
      </c>
      <c r="G28" s="65">
        <v>90</v>
      </c>
      <c r="H28" s="71">
        <v>30867</v>
      </c>
      <c r="I28" s="40">
        <f>SUM(D28:H28)</f>
        <v>115450</v>
      </c>
      <c r="J28" s="125">
        <v>33586</v>
      </c>
      <c r="K28" s="126">
        <f>SUM(I28:J28)</f>
        <v>149036</v>
      </c>
      <c r="L28" s="10"/>
    </row>
    <row r="29" spans="1:12" s="9" customFormat="1" ht="21.75" customHeight="1">
      <c r="A29" s="56"/>
      <c r="B29" s="80"/>
      <c r="C29" s="34"/>
      <c r="D29" s="36"/>
      <c r="E29" s="127"/>
      <c r="F29" s="35"/>
      <c r="G29" s="36"/>
      <c r="H29" s="30"/>
      <c r="I29" s="40"/>
      <c r="J29" s="124"/>
      <c r="K29" s="128"/>
      <c r="L29" s="10"/>
    </row>
    <row r="30" spans="1:12" s="9" customFormat="1" ht="21.75" customHeight="1">
      <c r="A30" s="29"/>
      <c r="B30" s="80" t="s">
        <v>209</v>
      </c>
      <c r="C30" s="127"/>
      <c r="D30" s="68"/>
      <c r="E30" s="127"/>
      <c r="F30" s="129"/>
      <c r="G30" s="68"/>
      <c r="H30" s="30"/>
      <c r="I30" s="40"/>
      <c r="J30" s="124"/>
      <c r="K30" s="130"/>
      <c r="L30" s="10"/>
    </row>
    <row r="31" spans="1:12" s="9" customFormat="1" ht="21.75" customHeight="1">
      <c r="A31" s="29"/>
      <c r="B31" s="80" t="s">
        <v>210</v>
      </c>
      <c r="C31" s="127"/>
      <c r="D31" s="68"/>
      <c r="E31" s="127">
        <v>5</v>
      </c>
      <c r="F31" s="129"/>
      <c r="G31" s="68"/>
      <c r="H31" s="40">
        <v>-13</v>
      </c>
      <c r="I31" s="30">
        <f>SUM(D31:H31)</f>
        <v>-8</v>
      </c>
      <c r="J31" s="174"/>
      <c r="K31" s="40">
        <f>SUM(I31:J31)</f>
        <v>-8</v>
      </c>
      <c r="L31" s="10"/>
    </row>
    <row r="32" spans="1:13" s="9" customFormat="1" ht="21.75" customHeight="1">
      <c r="A32" s="29"/>
      <c r="B32" s="80"/>
      <c r="C32" s="127"/>
      <c r="D32" s="68"/>
      <c r="E32" s="127"/>
      <c r="F32" s="129"/>
      <c r="G32" s="68"/>
      <c r="H32" s="40"/>
      <c r="I32" s="40"/>
      <c r="J32" s="124"/>
      <c r="K32" s="130"/>
      <c r="M32" s="157"/>
    </row>
    <row r="33" spans="1:13" s="9" customFormat="1" ht="23.25" customHeight="1">
      <c r="A33" s="29"/>
      <c r="B33" s="80" t="s">
        <v>174</v>
      </c>
      <c r="C33" s="131"/>
      <c r="D33" s="66"/>
      <c r="E33" s="132"/>
      <c r="F33" s="133">
        <v>-4917</v>
      </c>
      <c r="G33" s="66"/>
      <c r="H33" s="134">
        <f>-F33</f>
        <v>4917</v>
      </c>
      <c r="I33" s="134">
        <f>SUM(D33:H33)</f>
        <v>0</v>
      </c>
      <c r="J33" s="135"/>
      <c r="K33" s="136">
        <f>SUM(I33:J33)</f>
        <v>0</v>
      </c>
      <c r="L33" s="10"/>
      <c r="M33" s="158"/>
    </row>
    <row r="34" spans="1:12" s="9" customFormat="1" ht="23.25" customHeight="1">
      <c r="A34" s="29"/>
      <c r="B34" s="80"/>
      <c r="C34" s="34"/>
      <c r="D34" s="68"/>
      <c r="E34" s="127"/>
      <c r="F34" s="129"/>
      <c r="G34" s="68"/>
      <c r="H34" s="30"/>
      <c r="I34" s="40"/>
      <c r="J34" s="124"/>
      <c r="K34" s="130"/>
      <c r="L34" s="10"/>
    </row>
    <row r="35" spans="1:12" s="9" customFormat="1" ht="15">
      <c r="A35" s="355" t="s">
        <v>173</v>
      </c>
      <c r="B35" s="356"/>
      <c r="C35" s="74">
        <f aca="true" t="shared" si="1" ref="C35:K35">SUM(C28:C34)</f>
        <v>152416</v>
      </c>
      <c r="D35" s="65">
        <f t="shared" si="1"/>
        <v>76208</v>
      </c>
      <c r="E35" s="74">
        <f t="shared" si="1"/>
        <v>3373</v>
      </c>
      <c r="F35" s="72">
        <f t="shared" si="1"/>
        <v>0</v>
      </c>
      <c r="G35" s="65">
        <f t="shared" si="1"/>
        <v>90</v>
      </c>
      <c r="H35" s="71">
        <f t="shared" si="1"/>
        <v>35771</v>
      </c>
      <c r="I35" s="40">
        <f t="shared" si="1"/>
        <v>115442</v>
      </c>
      <c r="J35" s="125">
        <f t="shared" si="1"/>
        <v>33586</v>
      </c>
      <c r="K35" s="126">
        <f t="shared" si="1"/>
        <v>149028</v>
      </c>
      <c r="L35" s="10"/>
    </row>
    <row r="36" spans="1:12" s="9" customFormat="1" ht="23.25" customHeight="1">
      <c r="A36" s="29"/>
      <c r="B36" s="80"/>
      <c r="C36" s="127"/>
      <c r="D36" s="68"/>
      <c r="E36" s="127"/>
      <c r="F36" s="129"/>
      <c r="G36" s="68"/>
      <c r="H36" s="30"/>
      <c r="I36" s="40"/>
      <c r="J36" s="124"/>
      <c r="K36" s="130"/>
      <c r="L36" s="10"/>
    </row>
    <row r="37" spans="1:12" s="9" customFormat="1" ht="23.25" customHeight="1">
      <c r="A37" s="29"/>
      <c r="B37" s="80" t="s">
        <v>67</v>
      </c>
      <c r="C37" s="127"/>
      <c r="D37" s="68"/>
      <c r="E37" s="127"/>
      <c r="F37" s="129"/>
      <c r="G37" s="68"/>
      <c r="H37" s="30">
        <v>4120</v>
      </c>
      <c r="I37" s="40">
        <f>SUM(D37:H37)</f>
        <v>4120</v>
      </c>
      <c r="J37" s="124">
        <v>1792</v>
      </c>
      <c r="K37" s="137">
        <f>+I37+J37</f>
        <v>5912</v>
      </c>
      <c r="L37" s="10"/>
    </row>
    <row r="38" spans="1:12" s="9" customFormat="1" ht="18" customHeight="1" thickBot="1">
      <c r="A38" s="29"/>
      <c r="B38" s="80"/>
      <c r="C38" s="127"/>
      <c r="D38" s="68"/>
      <c r="E38" s="34"/>
      <c r="F38" s="35"/>
      <c r="G38" s="68"/>
      <c r="H38" s="30"/>
      <c r="I38" s="30"/>
      <c r="J38" s="124"/>
      <c r="K38" s="128"/>
      <c r="L38" s="10"/>
    </row>
    <row r="39" spans="1:13" s="9" customFormat="1" ht="31.5" customHeight="1" thickBot="1">
      <c r="A39" s="357" t="s">
        <v>211</v>
      </c>
      <c r="B39" s="358"/>
      <c r="C39" s="138">
        <f>SUM(C35:C38)</f>
        <v>152416</v>
      </c>
      <c r="D39" s="139">
        <f aca="true" t="shared" si="2" ref="D39:K39">SUM(D35:D38)</f>
        <v>76208</v>
      </c>
      <c r="E39" s="138">
        <f t="shared" si="2"/>
        <v>3373</v>
      </c>
      <c r="F39" s="140">
        <f t="shared" si="2"/>
        <v>0</v>
      </c>
      <c r="G39" s="139">
        <f t="shared" si="2"/>
        <v>90</v>
      </c>
      <c r="H39" s="141">
        <f t="shared" si="2"/>
        <v>39891</v>
      </c>
      <c r="I39" s="142">
        <f t="shared" si="2"/>
        <v>119562</v>
      </c>
      <c r="J39" s="143">
        <f t="shared" si="2"/>
        <v>35378</v>
      </c>
      <c r="K39" s="144">
        <f t="shared" si="2"/>
        <v>154940</v>
      </c>
      <c r="L39" s="10"/>
      <c r="M39" s="157"/>
    </row>
    <row r="40" spans="1:13" s="9" customFormat="1" ht="19.5" customHeight="1">
      <c r="A40" s="162"/>
      <c r="B40" s="162"/>
      <c r="C40" s="163"/>
      <c r="D40" s="163"/>
      <c r="E40" s="163"/>
      <c r="F40" s="163"/>
      <c r="G40" s="163"/>
      <c r="H40" s="163"/>
      <c r="I40" s="164"/>
      <c r="J40" s="165"/>
      <c r="K40" s="166"/>
      <c r="L40" s="10"/>
      <c r="M40" s="157"/>
    </row>
    <row r="41" spans="1:13" s="10" customFormat="1" ht="35.25" customHeight="1">
      <c r="A41" s="386" t="s">
        <v>270</v>
      </c>
      <c r="B41" s="386"/>
      <c r="C41" s="386"/>
      <c r="D41" s="386"/>
      <c r="E41" s="386"/>
      <c r="F41" s="386"/>
      <c r="G41" s="386"/>
      <c r="H41" s="386"/>
      <c r="I41" s="386"/>
      <c r="J41" s="386"/>
      <c r="K41" s="386"/>
      <c r="L41" s="167"/>
      <c r="M41" s="168"/>
    </row>
    <row r="42" spans="1:13" s="9" customFormat="1" ht="44.25" customHeight="1">
      <c r="A42" s="349" t="s">
        <v>290</v>
      </c>
      <c r="B42" s="349"/>
      <c r="C42" s="349"/>
      <c r="D42" s="350"/>
      <c r="E42" s="350"/>
      <c r="F42" s="350"/>
      <c r="G42" s="350"/>
      <c r="H42" s="350"/>
      <c r="I42" s="350"/>
      <c r="J42" s="351"/>
      <c r="K42" s="351"/>
      <c r="M42" s="158"/>
    </row>
    <row r="43" spans="2:11" s="9" customFormat="1" ht="15">
      <c r="B43" s="332"/>
      <c r="C43" s="332"/>
      <c r="D43" s="332"/>
      <c r="E43" s="343"/>
      <c r="F43" s="343"/>
      <c r="G43" s="343"/>
      <c r="H43" s="343"/>
      <c r="I43" s="343"/>
      <c r="J43" s="23"/>
      <c r="K43" s="84"/>
    </row>
    <row r="44" spans="1:11" s="9" customFormat="1" ht="15">
      <c r="A44" s="9" t="s">
        <v>269</v>
      </c>
      <c r="B44" s="343"/>
      <c r="C44" s="343"/>
      <c r="D44" s="343"/>
      <c r="E44" s="343"/>
      <c r="F44" s="343"/>
      <c r="G44" s="343"/>
      <c r="H44" s="343"/>
      <c r="I44" s="343"/>
      <c r="J44" s="23"/>
      <c r="K44" s="84"/>
    </row>
    <row r="45" spans="2:11" s="9" customFormat="1" ht="15">
      <c r="B45" s="13"/>
      <c r="C45" s="23"/>
      <c r="J45" s="23"/>
      <c r="K45" s="84"/>
    </row>
    <row r="46" spans="2:11" s="9" customFormat="1" ht="15">
      <c r="B46" s="24"/>
      <c r="C46" s="23"/>
      <c r="J46" s="23"/>
      <c r="K46" s="84"/>
    </row>
    <row r="47" spans="2:11" s="9" customFormat="1" ht="15">
      <c r="B47" s="24"/>
      <c r="C47" s="23"/>
      <c r="J47" s="23"/>
      <c r="K47" s="84"/>
    </row>
    <row r="48" spans="2:11" s="9" customFormat="1" ht="15">
      <c r="B48" s="13"/>
      <c r="C48" s="23"/>
      <c r="J48" s="23"/>
      <c r="K48" s="84"/>
    </row>
    <row r="49" spans="2:11" s="9" customFormat="1" ht="15">
      <c r="B49" s="24"/>
      <c r="C49" s="23"/>
      <c r="J49" s="23"/>
      <c r="K49" s="23"/>
    </row>
    <row r="50" spans="2:11" s="9" customFormat="1" ht="15">
      <c r="B50" s="13"/>
      <c r="C50" s="23"/>
      <c r="J50" s="23"/>
      <c r="K50" s="23"/>
    </row>
    <row r="51" spans="2:11" s="9" customFormat="1" ht="15">
      <c r="B51" s="13"/>
      <c r="C51" s="23"/>
      <c r="J51" s="23"/>
      <c r="K51" s="23"/>
    </row>
    <row r="52" spans="2:11" s="9" customFormat="1" ht="15">
      <c r="B52" s="13"/>
      <c r="C52" s="23"/>
      <c r="J52" s="23"/>
      <c r="K52" s="23"/>
    </row>
    <row r="53" spans="2:11" s="9" customFormat="1" ht="15">
      <c r="B53" s="25"/>
      <c r="C53" s="23"/>
      <c r="J53" s="23"/>
      <c r="K53" s="23"/>
    </row>
    <row r="54" spans="2:11" s="9" customFormat="1" ht="15">
      <c r="B54" s="13"/>
      <c r="C54" s="23"/>
      <c r="J54" s="23"/>
      <c r="K54" s="23"/>
    </row>
    <row r="55" spans="2:11" s="9" customFormat="1" ht="15">
      <c r="B55" s="13"/>
      <c r="C55" s="23"/>
      <c r="J55" s="23"/>
      <c r="K55" s="23"/>
    </row>
    <row r="56" spans="2:11" s="9" customFormat="1" ht="15">
      <c r="B56" s="13"/>
      <c r="C56" s="23"/>
      <c r="J56" s="23"/>
      <c r="K56" s="23"/>
    </row>
    <row r="57" spans="2:11" s="9" customFormat="1" ht="15">
      <c r="B57" s="13"/>
      <c r="C57" s="23"/>
      <c r="J57" s="23"/>
      <c r="K57" s="23"/>
    </row>
    <row r="58" spans="2:3" s="9" customFormat="1" ht="15">
      <c r="B58" s="13"/>
      <c r="C58" s="23"/>
    </row>
    <row r="59" spans="2:3" s="9" customFormat="1" ht="15">
      <c r="B59" s="13"/>
      <c r="C59" s="23"/>
    </row>
    <row r="60" spans="2:3" s="9" customFormat="1" ht="15">
      <c r="B60" s="13"/>
      <c r="C60" s="23"/>
    </row>
    <row r="61" spans="2:3" s="9" customFormat="1" ht="15">
      <c r="B61" s="13"/>
      <c r="C61" s="23"/>
    </row>
    <row r="62" spans="2:3" s="9" customFormat="1" ht="15">
      <c r="B62" s="13"/>
      <c r="C62" s="23"/>
    </row>
    <row r="63" spans="2:3" s="9" customFormat="1" ht="15">
      <c r="B63" s="25"/>
      <c r="C63" s="23"/>
    </row>
    <row r="64" spans="2:3" s="9" customFormat="1" ht="15">
      <c r="B64" s="13"/>
      <c r="C64" s="23"/>
    </row>
    <row r="65" spans="2:3" s="9" customFormat="1" ht="15">
      <c r="B65" s="13"/>
      <c r="C65" s="23"/>
    </row>
    <row r="66" spans="2:3" s="9" customFormat="1" ht="15">
      <c r="B66" s="13"/>
      <c r="C66" s="23"/>
    </row>
    <row r="67" spans="2:3" s="9" customFormat="1" ht="15">
      <c r="B67" s="13"/>
      <c r="C67" s="23"/>
    </row>
    <row r="68" spans="2:3" s="9" customFormat="1" ht="15">
      <c r="B68" s="13"/>
      <c r="C68" s="23"/>
    </row>
    <row r="69" spans="2:3" s="9" customFormat="1" ht="15">
      <c r="B69" s="13"/>
      <c r="C69" s="23"/>
    </row>
    <row r="70" spans="2:3" s="9" customFormat="1" ht="15">
      <c r="B70" s="13"/>
      <c r="C70" s="23"/>
    </row>
    <row r="71" spans="2:3" s="9" customFormat="1" ht="15">
      <c r="B71" s="13"/>
      <c r="C71" s="23"/>
    </row>
    <row r="72" spans="2:3" s="9" customFormat="1" ht="15">
      <c r="B72" s="13"/>
      <c r="C72" s="23"/>
    </row>
    <row r="73" spans="2:3" s="9" customFormat="1" ht="15">
      <c r="B73" s="13"/>
      <c r="C73" s="23"/>
    </row>
    <row r="74" spans="2:3" s="9" customFormat="1" ht="15">
      <c r="B74" s="13"/>
      <c r="C74" s="23"/>
    </row>
    <row r="75" spans="2:3" s="9" customFormat="1" ht="15">
      <c r="B75" s="13"/>
      <c r="C75" s="23"/>
    </row>
    <row r="76" spans="2:3" s="9" customFormat="1" ht="15">
      <c r="B76" s="13"/>
      <c r="C76" s="23"/>
    </row>
    <row r="77" spans="2:3" s="9" customFormat="1" ht="15">
      <c r="B77" s="13"/>
      <c r="C77" s="23"/>
    </row>
    <row r="78" spans="2:3" s="9" customFormat="1" ht="15">
      <c r="B78" s="13"/>
      <c r="C78" s="23"/>
    </row>
    <row r="79" spans="2:3" s="9" customFormat="1" ht="15">
      <c r="B79" s="13"/>
      <c r="C79" s="23"/>
    </row>
    <row r="80" spans="2:3" s="9" customFormat="1" ht="15">
      <c r="B80" s="13"/>
      <c r="C80" s="23"/>
    </row>
    <row r="81" spans="2:3" s="9" customFormat="1" ht="15">
      <c r="B81" s="13"/>
      <c r="C81" s="23"/>
    </row>
    <row r="82" spans="2:3" s="9" customFormat="1" ht="15">
      <c r="B82" s="13"/>
      <c r="C82" s="23"/>
    </row>
    <row r="83" spans="2:3" s="9" customFormat="1" ht="15">
      <c r="B83" s="13"/>
      <c r="C83" s="23"/>
    </row>
    <row r="84" spans="2:3" s="9" customFormat="1" ht="15">
      <c r="B84" s="13"/>
      <c r="C84" s="23"/>
    </row>
    <row r="85" s="9" customFormat="1" ht="15">
      <c r="B85" s="13"/>
    </row>
    <row r="86" s="9" customFormat="1" ht="15">
      <c r="B86" s="13"/>
    </row>
    <row r="87" s="9" customFormat="1" ht="15">
      <c r="B87" s="13"/>
    </row>
    <row r="88" s="9" customFormat="1" ht="15">
      <c r="B88" s="13"/>
    </row>
    <row r="89" s="9" customFormat="1" ht="15">
      <c r="B89" s="13"/>
    </row>
    <row r="90" s="9" customFormat="1" ht="15">
      <c r="B90" s="13"/>
    </row>
    <row r="91" s="9" customFormat="1" ht="15">
      <c r="B91" s="13"/>
    </row>
    <row r="92" s="9" customFormat="1" ht="15">
      <c r="B92" s="13"/>
    </row>
    <row r="93" s="9" customFormat="1" ht="15">
      <c r="B93" s="13"/>
    </row>
    <row r="94" s="9" customFormat="1" ht="15">
      <c r="B94" s="13"/>
    </row>
    <row r="95" s="9" customFormat="1" ht="15">
      <c r="B95" s="13"/>
    </row>
    <row r="96" s="9" customFormat="1" ht="15">
      <c r="B96" s="13"/>
    </row>
    <row r="97" s="9" customFormat="1" ht="15">
      <c r="B97" s="13"/>
    </row>
    <row r="98" s="9" customFormat="1" ht="15">
      <c r="B98" s="13"/>
    </row>
    <row r="99" s="9" customFormat="1" ht="15">
      <c r="B99" s="13"/>
    </row>
    <row r="100" s="9" customFormat="1" ht="15">
      <c r="B100" s="13"/>
    </row>
    <row r="101" s="9" customFormat="1" ht="15">
      <c r="B101" s="13"/>
    </row>
    <row r="102" s="9" customFormat="1" ht="15">
      <c r="B102" s="13"/>
    </row>
    <row r="103" s="9" customFormat="1" ht="15">
      <c r="B103" s="13"/>
    </row>
    <row r="104" s="9" customFormat="1" ht="15">
      <c r="B104" s="13"/>
    </row>
    <row r="105" s="9" customFormat="1" ht="15">
      <c r="B105" s="13"/>
    </row>
    <row r="106" s="9" customFormat="1" ht="15">
      <c r="B106" s="13"/>
    </row>
    <row r="107" s="9" customFormat="1" ht="15">
      <c r="B107" s="13"/>
    </row>
    <row r="108" s="9" customFormat="1" ht="15">
      <c r="B108" s="13"/>
    </row>
    <row r="109" s="9" customFormat="1" ht="15">
      <c r="B109" s="13"/>
    </row>
    <row r="110" s="9" customFormat="1" ht="15">
      <c r="B110" s="13"/>
    </row>
    <row r="111" s="9" customFormat="1" ht="15">
      <c r="B111" s="13"/>
    </row>
    <row r="112" s="9" customFormat="1" ht="15">
      <c r="B112" s="13"/>
    </row>
    <row r="113" s="9" customFormat="1" ht="15">
      <c r="B113" s="13"/>
    </row>
    <row r="114" s="9" customFormat="1" ht="15">
      <c r="B114" s="13"/>
    </row>
    <row r="115" s="9" customFormat="1" ht="15">
      <c r="B115" s="13"/>
    </row>
    <row r="116" s="9" customFormat="1" ht="15">
      <c r="B116" s="13"/>
    </row>
    <row r="117" s="9" customFormat="1" ht="15">
      <c r="B117" s="13"/>
    </row>
    <row r="118" s="9" customFormat="1" ht="15">
      <c r="B118" s="13"/>
    </row>
    <row r="119" s="9" customFormat="1" ht="15">
      <c r="B119" s="13"/>
    </row>
    <row r="120" s="9" customFormat="1" ht="15">
      <c r="B120" s="13"/>
    </row>
    <row r="121" s="9" customFormat="1" ht="15">
      <c r="B121" s="13"/>
    </row>
    <row r="122" s="9" customFormat="1" ht="15">
      <c r="B122" s="13"/>
    </row>
    <row r="123" s="9" customFormat="1" ht="15">
      <c r="B123" s="13"/>
    </row>
    <row r="124" s="9" customFormat="1" ht="15">
      <c r="B124" s="13"/>
    </row>
    <row r="125" s="9" customFormat="1" ht="15">
      <c r="B125" s="13"/>
    </row>
    <row r="126" s="9" customFormat="1" ht="15">
      <c r="B126" s="13"/>
    </row>
    <row r="127" s="9" customFormat="1" ht="15">
      <c r="B127" s="13"/>
    </row>
    <row r="128" s="9" customFormat="1" ht="15">
      <c r="B128" s="13"/>
    </row>
    <row r="129" s="9" customFormat="1" ht="15">
      <c r="B129" s="13"/>
    </row>
    <row r="130" s="9" customFormat="1" ht="15">
      <c r="B130" s="13"/>
    </row>
    <row r="131" s="9" customFormat="1" ht="15">
      <c r="B131" s="13"/>
    </row>
    <row r="132" s="9" customFormat="1" ht="15">
      <c r="B132" s="13"/>
    </row>
    <row r="133" s="9" customFormat="1" ht="15">
      <c r="B133" s="13"/>
    </row>
    <row r="134" s="9" customFormat="1" ht="15">
      <c r="B134" s="13"/>
    </row>
    <row r="135" s="9" customFormat="1" ht="15">
      <c r="B135" s="13"/>
    </row>
    <row r="136" s="9" customFormat="1" ht="15">
      <c r="B136" s="13"/>
    </row>
    <row r="137" s="9" customFormat="1" ht="15">
      <c r="B137" s="13"/>
    </row>
    <row r="138" s="9" customFormat="1" ht="15">
      <c r="B138" s="13"/>
    </row>
    <row r="139" s="9" customFormat="1" ht="15">
      <c r="B139" s="13"/>
    </row>
    <row r="140" s="9" customFormat="1" ht="15">
      <c r="B140" s="13"/>
    </row>
    <row r="141" s="9" customFormat="1" ht="15">
      <c r="B141" s="13"/>
    </row>
    <row r="142" s="9" customFormat="1" ht="15">
      <c r="B142" s="13"/>
    </row>
    <row r="143" s="9" customFormat="1" ht="15">
      <c r="B143" s="13"/>
    </row>
    <row r="144" s="9" customFormat="1" ht="15">
      <c r="B144" s="13"/>
    </row>
    <row r="145" s="9" customFormat="1" ht="15">
      <c r="B145" s="13"/>
    </row>
    <row r="146" s="9" customFormat="1" ht="15">
      <c r="B146" s="13"/>
    </row>
    <row r="147" s="9" customFormat="1" ht="15">
      <c r="B147" s="13"/>
    </row>
    <row r="148" s="9" customFormat="1" ht="15">
      <c r="B148" s="13"/>
    </row>
    <row r="149" s="9" customFormat="1" ht="15">
      <c r="B149" s="13"/>
    </row>
    <row r="150" s="9" customFormat="1" ht="15">
      <c r="B150" s="13"/>
    </row>
    <row r="151" s="9" customFormat="1" ht="15">
      <c r="B151" s="13"/>
    </row>
    <row r="152" s="9" customFormat="1" ht="15">
      <c r="B152" s="13"/>
    </row>
    <row r="153" s="9" customFormat="1" ht="15">
      <c r="B153" s="13"/>
    </row>
    <row r="154" s="9" customFormat="1" ht="15">
      <c r="B154" s="13"/>
    </row>
    <row r="155" s="9" customFormat="1" ht="15">
      <c r="B155" s="13"/>
    </row>
    <row r="156" s="9" customFormat="1" ht="15">
      <c r="B156" s="13"/>
    </row>
    <row r="157" s="9" customFormat="1" ht="15">
      <c r="B157" s="13"/>
    </row>
    <row r="158" s="9" customFormat="1" ht="15">
      <c r="B158" s="13"/>
    </row>
    <row r="159" s="9" customFormat="1" ht="15">
      <c r="B159" s="13"/>
    </row>
    <row r="160" s="9" customFormat="1" ht="15">
      <c r="B160" s="13"/>
    </row>
    <row r="161" s="9" customFormat="1" ht="15">
      <c r="B161" s="13"/>
    </row>
    <row r="162" s="9" customFormat="1" ht="15">
      <c r="B162" s="13"/>
    </row>
    <row r="163" s="9" customFormat="1" ht="15">
      <c r="B163" s="13"/>
    </row>
    <row r="164" s="9" customFormat="1" ht="15">
      <c r="B164" s="13"/>
    </row>
    <row r="165" s="9" customFormat="1" ht="15">
      <c r="B165" s="13"/>
    </row>
    <row r="166" s="9" customFormat="1" ht="15">
      <c r="B166" s="13"/>
    </row>
    <row r="167" s="9" customFormat="1" ht="15">
      <c r="B167" s="13"/>
    </row>
    <row r="168" s="9" customFormat="1" ht="15">
      <c r="B168" s="13"/>
    </row>
    <row r="169" s="9" customFormat="1" ht="15">
      <c r="B169" s="13"/>
    </row>
    <row r="170" s="9" customFormat="1" ht="15">
      <c r="B170" s="13"/>
    </row>
    <row r="171" s="9" customFormat="1" ht="15">
      <c r="B171" s="13"/>
    </row>
    <row r="172" s="9" customFormat="1" ht="15">
      <c r="B172" s="13"/>
    </row>
    <row r="173" s="9" customFormat="1" ht="15">
      <c r="B173" s="13"/>
    </row>
    <row r="174" s="9" customFormat="1" ht="15">
      <c r="B174" s="13"/>
    </row>
    <row r="175" s="9" customFormat="1" ht="15">
      <c r="B175" s="13"/>
    </row>
    <row r="176" s="9" customFormat="1" ht="15">
      <c r="B176" s="13"/>
    </row>
    <row r="177" s="9" customFormat="1" ht="15">
      <c r="B177" s="13"/>
    </row>
    <row r="178" s="9" customFormat="1" ht="15">
      <c r="B178" s="13"/>
    </row>
    <row r="179" s="9" customFormat="1" ht="15">
      <c r="B179" s="13"/>
    </row>
    <row r="180" s="9" customFormat="1" ht="15">
      <c r="B180" s="13"/>
    </row>
    <row r="181" s="9" customFormat="1" ht="15">
      <c r="B181" s="13"/>
    </row>
    <row r="182" s="9" customFormat="1" ht="15">
      <c r="B182" s="13"/>
    </row>
    <row r="183" s="9" customFormat="1" ht="15">
      <c r="B183" s="13"/>
    </row>
    <row r="184" s="9" customFormat="1" ht="15">
      <c r="B184" s="13"/>
    </row>
    <row r="185" s="9" customFormat="1" ht="15">
      <c r="B185" s="13"/>
    </row>
    <row r="186" s="9" customFormat="1" ht="15">
      <c r="B186" s="13"/>
    </row>
    <row r="187" s="9" customFormat="1" ht="15">
      <c r="B187" s="13"/>
    </row>
    <row r="188" s="9" customFormat="1" ht="15">
      <c r="B188" s="13"/>
    </row>
    <row r="189" s="9" customFormat="1" ht="15">
      <c r="B189" s="13"/>
    </row>
    <row r="190" s="9" customFormat="1" ht="15">
      <c r="B190" s="13"/>
    </row>
    <row r="191" s="9" customFormat="1" ht="15">
      <c r="B191" s="13"/>
    </row>
    <row r="192" s="9" customFormat="1" ht="15">
      <c r="B192" s="13"/>
    </row>
    <row r="193" s="9" customFormat="1" ht="15">
      <c r="B193" s="13"/>
    </row>
    <row r="194" s="9" customFormat="1" ht="15">
      <c r="B194" s="13"/>
    </row>
    <row r="195" s="9" customFormat="1" ht="15">
      <c r="B195" s="13"/>
    </row>
    <row r="196" s="9" customFormat="1" ht="15">
      <c r="B196" s="13"/>
    </row>
    <row r="197" s="9" customFormat="1" ht="15">
      <c r="B197" s="13"/>
    </row>
    <row r="198" s="9" customFormat="1" ht="15">
      <c r="B198" s="13"/>
    </row>
    <row r="199" s="9" customFormat="1" ht="15">
      <c r="B199" s="13"/>
    </row>
    <row r="200" s="9" customFormat="1" ht="15">
      <c r="B200" s="13"/>
    </row>
    <row r="201" s="9" customFormat="1" ht="15">
      <c r="B201" s="13"/>
    </row>
    <row r="202" s="9" customFormat="1" ht="15">
      <c r="B202" s="13"/>
    </row>
    <row r="203" s="9" customFormat="1" ht="15">
      <c r="B203" s="13"/>
    </row>
    <row r="204" s="9" customFormat="1" ht="15">
      <c r="B204" s="13"/>
    </row>
    <row r="205" s="9" customFormat="1" ht="15">
      <c r="B205" s="13"/>
    </row>
    <row r="206" s="9" customFormat="1" ht="15">
      <c r="B206" s="13"/>
    </row>
    <row r="207" s="9" customFormat="1" ht="15">
      <c r="B207" s="13"/>
    </row>
    <row r="208" s="9" customFormat="1" ht="15">
      <c r="B208" s="13"/>
    </row>
    <row r="209" s="9" customFormat="1" ht="15">
      <c r="B209" s="13"/>
    </row>
    <row r="210" s="9" customFormat="1" ht="15">
      <c r="B210" s="13"/>
    </row>
    <row r="211" s="9" customFormat="1" ht="15">
      <c r="B211" s="13"/>
    </row>
    <row r="212" s="9" customFormat="1" ht="15">
      <c r="B212" s="13"/>
    </row>
    <row r="213" s="9" customFormat="1" ht="15">
      <c r="B213" s="13"/>
    </row>
    <row r="214" s="9" customFormat="1" ht="15">
      <c r="B214" s="13"/>
    </row>
    <row r="215" s="9" customFormat="1" ht="15">
      <c r="B215" s="13"/>
    </row>
    <row r="216" s="9" customFormat="1" ht="15">
      <c r="B216" s="13"/>
    </row>
    <row r="217" s="9" customFormat="1" ht="15">
      <c r="B217" s="13"/>
    </row>
    <row r="218" s="9" customFormat="1" ht="15">
      <c r="B218" s="13"/>
    </row>
    <row r="219" s="9" customFormat="1" ht="15">
      <c r="B219" s="13"/>
    </row>
    <row r="220" s="9" customFormat="1" ht="15">
      <c r="B220" s="13"/>
    </row>
    <row r="221" s="9" customFormat="1" ht="15">
      <c r="B221" s="13"/>
    </row>
    <row r="222" s="9" customFormat="1" ht="15">
      <c r="B222" s="13"/>
    </row>
    <row r="223" s="9" customFormat="1" ht="15">
      <c r="B223" s="13"/>
    </row>
    <row r="224" s="9" customFormat="1" ht="15">
      <c r="B224" s="13"/>
    </row>
    <row r="225" s="9" customFormat="1" ht="15">
      <c r="B225" s="13"/>
    </row>
    <row r="226" s="9" customFormat="1" ht="15">
      <c r="B226" s="13"/>
    </row>
    <row r="227" s="9" customFormat="1" ht="15">
      <c r="B227" s="13"/>
    </row>
    <row r="228" s="9" customFormat="1" ht="15">
      <c r="B228" s="13"/>
    </row>
    <row r="229" s="9" customFormat="1" ht="15">
      <c r="B229" s="13"/>
    </row>
    <row r="230" s="9" customFormat="1" ht="15">
      <c r="B230" s="13"/>
    </row>
    <row r="231" s="9" customFormat="1" ht="15">
      <c r="B231" s="13"/>
    </row>
    <row r="232" s="9" customFormat="1" ht="15">
      <c r="B232" s="13"/>
    </row>
    <row r="233" s="9" customFormat="1" ht="15">
      <c r="B233" s="13"/>
    </row>
    <row r="234" s="9" customFormat="1" ht="15">
      <c r="B234" s="13"/>
    </row>
    <row r="235" s="9" customFormat="1" ht="15">
      <c r="B235" s="13"/>
    </row>
    <row r="236" s="9" customFormat="1" ht="15">
      <c r="B236" s="13"/>
    </row>
    <row r="237" s="9" customFormat="1" ht="15">
      <c r="B237" s="13"/>
    </row>
    <row r="238" s="9" customFormat="1" ht="15">
      <c r="B238" s="13"/>
    </row>
    <row r="239" s="9" customFormat="1" ht="15">
      <c r="B239" s="13"/>
    </row>
    <row r="240" s="9" customFormat="1" ht="15">
      <c r="B240" s="13"/>
    </row>
    <row r="241" s="9" customFormat="1" ht="15">
      <c r="B241" s="13"/>
    </row>
    <row r="242" ht="15.75">
      <c r="B242" s="5"/>
    </row>
    <row r="243" ht="15.75">
      <c r="B243" s="5"/>
    </row>
    <row r="244" ht="15.75">
      <c r="B244" s="5"/>
    </row>
    <row r="245" ht="15.75">
      <c r="B245" s="5"/>
    </row>
    <row r="246" ht="15.75">
      <c r="B246" s="5"/>
    </row>
    <row r="247" ht="15.75">
      <c r="B247" s="5"/>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sheetData>
  <sheetProtection password="8336" sheet="1" objects="1" selectLockedCells="1" selectUnlockedCells="1"/>
  <mergeCells count="21">
    <mergeCell ref="A28:B28"/>
    <mergeCell ref="A1:I4"/>
    <mergeCell ref="A5:I5"/>
    <mergeCell ref="A6:I6"/>
    <mergeCell ref="A9:B14"/>
    <mergeCell ref="A7:I7"/>
    <mergeCell ref="A8:I8"/>
    <mergeCell ref="C9:D11"/>
    <mergeCell ref="E9:G11"/>
    <mergeCell ref="H9:H11"/>
    <mergeCell ref="I9:I11"/>
    <mergeCell ref="B43:I44"/>
    <mergeCell ref="A42:K42"/>
    <mergeCell ref="J9:J11"/>
    <mergeCell ref="K9:K11"/>
    <mergeCell ref="A16:B16"/>
    <mergeCell ref="A39:B39"/>
    <mergeCell ref="A27:B27"/>
    <mergeCell ref="A41:K41"/>
    <mergeCell ref="A26:B26"/>
    <mergeCell ref="A35:B35"/>
  </mergeCells>
  <printOptions horizontalCentered="1"/>
  <pageMargins left="0.6" right="0.25" top="0.5" bottom="0.5" header="0.25" footer="0.25"/>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E4"/>
    </sheetView>
  </sheetViews>
  <sheetFormatPr defaultColWidth="9.140625" defaultRowHeight="12.75"/>
  <cols>
    <col min="1" max="1" width="61.00390625" style="1" customWidth="1"/>
    <col min="2" max="2" width="5.421875" style="1" customWidth="1"/>
    <col min="3" max="3" width="14.7109375" style="1" customWidth="1"/>
    <col min="4" max="4" width="1.7109375" style="1" customWidth="1"/>
    <col min="5" max="5" width="12.7109375" style="1" customWidth="1"/>
    <col min="6" max="16384" width="9.140625" style="1" customWidth="1"/>
  </cols>
  <sheetData>
    <row r="1" spans="1:5" ht="15.75">
      <c r="A1" s="335"/>
      <c r="B1" s="335"/>
      <c r="C1" s="335"/>
      <c r="D1" s="335"/>
      <c r="E1" s="335"/>
    </row>
    <row r="2" spans="1:5" ht="15.75">
      <c r="A2" s="335"/>
      <c r="B2" s="335"/>
      <c r="C2" s="335"/>
      <c r="D2" s="335"/>
      <c r="E2" s="335"/>
    </row>
    <row r="3" spans="1:5" ht="15.75">
      <c r="A3" s="335"/>
      <c r="B3" s="335"/>
      <c r="C3" s="335"/>
      <c r="D3" s="335"/>
      <c r="E3" s="335"/>
    </row>
    <row r="4" spans="1:5" ht="15.75">
      <c r="A4" s="335"/>
      <c r="B4" s="335"/>
      <c r="C4" s="335"/>
      <c r="D4" s="335"/>
      <c r="E4" s="335"/>
    </row>
    <row r="5" spans="1:12" s="7" customFormat="1" ht="20.25">
      <c r="A5" s="337" t="s">
        <v>135</v>
      </c>
      <c r="B5" s="337"/>
      <c r="C5" s="337"/>
      <c r="D5" s="337"/>
      <c r="E5" s="337"/>
      <c r="F5" s="4"/>
      <c r="G5" s="4"/>
      <c r="H5" s="4"/>
      <c r="I5" s="4"/>
      <c r="J5" s="4"/>
      <c r="K5" s="4"/>
      <c r="L5" s="4"/>
    </row>
    <row r="6" spans="1:6" s="7" customFormat="1" ht="16.5" customHeight="1">
      <c r="A6" s="336" t="s">
        <v>117</v>
      </c>
      <c r="B6" s="336"/>
      <c r="C6" s="336"/>
      <c r="D6" s="336"/>
      <c r="E6" s="336"/>
      <c r="F6" s="8"/>
    </row>
    <row r="7" spans="1:6" s="7" customFormat="1" ht="16.5" customHeight="1">
      <c r="A7" s="337" t="str">
        <f>'BS'!$A$7</f>
        <v>for the first financial quarter ended 30 September 2007 (Unaudited)</v>
      </c>
      <c r="B7" s="337"/>
      <c r="C7" s="337"/>
      <c r="D7" s="337"/>
      <c r="E7" s="337"/>
      <c r="F7" s="4"/>
    </row>
    <row r="8" spans="1:6" ht="16.5" thickBot="1">
      <c r="A8" s="398"/>
      <c r="B8" s="398"/>
      <c r="C8" s="398"/>
      <c r="D8" s="398"/>
      <c r="E8" s="398"/>
      <c r="F8" s="6"/>
    </row>
    <row r="9" spans="1:5" s="9" customFormat="1" ht="15.75" customHeight="1">
      <c r="A9" s="401"/>
      <c r="B9" s="417" t="s">
        <v>118</v>
      </c>
      <c r="C9" s="418"/>
      <c r="D9" s="418"/>
      <c r="E9" s="419"/>
    </row>
    <row r="10" spans="1:5" s="9" customFormat="1" ht="15.75" customHeight="1">
      <c r="A10" s="402"/>
      <c r="B10" s="345" t="str">
        <f>'IS'!D10</f>
        <v>3 months ended</v>
      </c>
      <c r="C10" s="416"/>
      <c r="D10" s="416"/>
      <c r="E10" s="346"/>
    </row>
    <row r="11" spans="1:5" s="9" customFormat="1" ht="15.75" thickBot="1">
      <c r="A11" s="402"/>
      <c r="B11" s="347" t="str">
        <f>'IS'!D11</f>
        <v>30 September</v>
      </c>
      <c r="C11" s="399"/>
      <c r="D11" s="399"/>
      <c r="E11" s="400"/>
    </row>
    <row r="12" spans="1:5" s="9" customFormat="1" ht="15">
      <c r="A12" s="402"/>
      <c r="B12" s="15"/>
      <c r="C12" s="175" t="s">
        <v>183</v>
      </c>
      <c r="D12" s="406" t="s">
        <v>162</v>
      </c>
      <c r="E12" s="407"/>
    </row>
    <row r="13" spans="1:5" s="9" customFormat="1" ht="15.75" thickBot="1">
      <c r="A13" s="403"/>
      <c r="B13" s="16" t="s">
        <v>121</v>
      </c>
      <c r="C13" s="176" t="s">
        <v>119</v>
      </c>
      <c r="D13" s="404" t="s">
        <v>119</v>
      </c>
      <c r="E13" s="405"/>
    </row>
    <row r="14" spans="1:5" s="9" customFormat="1" ht="15">
      <c r="A14" s="17" t="s">
        <v>179</v>
      </c>
      <c r="B14" s="11"/>
      <c r="C14" s="44">
        <f>+'[1]GroupCF'!$R$41</f>
        <v>-11308.594361591959</v>
      </c>
      <c r="D14" s="396">
        <v>2667</v>
      </c>
      <c r="E14" s="397"/>
    </row>
    <row r="15" spans="1:5" s="9" customFormat="1" ht="15">
      <c r="A15" s="17"/>
      <c r="B15" s="11"/>
      <c r="C15" s="45"/>
      <c r="D15" s="392"/>
      <c r="E15" s="393"/>
    </row>
    <row r="16" spans="1:5" s="9" customFormat="1" ht="15">
      <c r="A16" s="17" t="s">
        <v>68</v>
      </c>
      <c r="B16" s="11"/>
      <c r="C16" s="45">
        <f>+'[1]GroupCF'!$R$56</f>
        <v>-46470.07508726004</v>
      </c>
      <c r="D16" s="394">
        <v>-5763</v>
      </c>
      <c r="E16" s="395"/>
    </row>
    <row r="17" spans="1:5" s="9" customFormat="1" ht="15">
      <c r="A17" s="17"/>
      <c r="B17" s="11"/>
      <c r="C17" s="45"/>
      <c r="D17" s="392"/>
      <c r="E17" s="393"/>
    </row>
    <row r="18" spans="1:5" s="9" customFormat="1" ht="15">
      <c r="A18" s="17" t="s">
        <v>69</v>
      </c>
      <c r="B18" s="11"/>
      <c r="C18" s="45">
        <f>+'[1]GroupCF'!$R$75</f>
        <v>33434.15860054892</v>
      </c>
      <c r="D18" s="394">
        <v>4902</v>
      </c>
      <c r="E18" s="395"/>
    </row>
    <row r="19" spans="1:5" s="9" customFormat="1" ht="15">
      <c r="A19" s="17"/>
      <c r="B19" s="11"/>
      <c r="C19" s="46"/>
      <c r="D19" s="414"/>
      <c r="E19" s="415"/>
    </row>
    <row r="20" spans="1:5" s="9" customFormat="1" ht="15">
      <c r="A20" s="17" t="s">
        <v>180</v>
      </c>
      <c r="B20" s="11"/>
      <c r="C20" s="45">
        <f>C14+C16+C18</f>
        <v>-24344.510848303078</v>
      </c>
      <c r="D20" s="394">
        <f>D14+D16+D18</f>
        <v>1806</v>
      </c>
      <c r="E20" s="395"/>
    </row>
    <row r="21" spans="1:5" s="9" customFormat="1" ht="15">
      <c r="A21" s="17"/>
      <c r="B21" s="11"/>
      <c r="C21" s="45"/>
      <c r="D21" s="392"/>
      <c r="E21" s="393"/>
    </row>
    <row r="22" spans="1:7" s="9" customFormat="1" ht="15">
      <c r="A22" s="17" t="s">
        <v>71</v>
      </c>
      <c r="B22" s="11"/>
      <c r="C22" s="45">
        <f>+'[1]GroupCF'!$R$80</f>
        <v>20791.460698986</v>
      </c>
      <c r="D22" s="412">
        <v>5778</v>
      </c>
      <c r="E22" s="413"/>
      <c r="G22" s="13"/>
    </row>
    <row r="23" spans="1:5" s="9" customFormat="1" ht="15">
      <c r="A23" s="17"/>
      <c r="B23" s="11"/>
      <c r="C23" s="45"/>
      <c r="D23" s="410"/>
      <c r="E23" s="411"/>
    </row>
    <row r="24" spans="1:5" s="9" customFormat="1" ht="15.75" thickBot="1">
      <c r="A24" s="17" t="s">
        <v>70</v>
      </c>
      <c r="B24" s="11" t="s">
        <v>128</v>
      </c>
      <c r="C24" s="47">
        <f>C20+C22</f>
        <v>-3553.0501493170777</v>
      </c>
      <c r="D24" s="408">
        <f>+D20+D22</f>
        <v>7584</v>
      </c>
      <c r="E24" s="409"/>
    </row>
    <row r="25" spans="1:5" s="9" customFormat="1" ht="16.5" thickBot="1" thickTop="1">
      <c r="A25" s="18"/>
      <c r="B25" s="12"/>
      <c r="C25" s="48"/>
      <c r="D25" s="389"/>
      <c r="E25" s="390"/>
    </row>
    <row r="26" spans="1:5" s="9" customFormat="1" ht="15">
      <c r="A26" s="19"/>
      <c r="B26" s="20"/>
      <c r="C26" s="152"/>
      <c r="D26" s="42"/>
      <c r="E26" s="42"/>
    </row>
    <row r="27" spans="1:5" s="9" customFormat="1" ht="15">
      <c r="A27" s="19" t="s">
        <v>122</v>
      </c>
      <c r="B27" s="20"/>
      <c r="C27" s="49"/>
      <c r="D27" s="42"/>
      <c r="E27" s="42"/>
    </row>
    <row r="28" spans="1:5" s="9" customFormat="1" ht="15">
      <c r="A28" s="10" t="s">
        <v>127</v>
      </c>
      <c r="B28" s="21"/>
      <c r="C28" s="49"/>
      <c r="D28" s="42"/>
      <c r="E28" s="42"/>
    </row>
    <row r="29" spans="1:5" s="9" customFormat="1" ht="15">
      <c r="A29" s="10" t="s">
        <v>123</v>
      </c>
      <c r="B29" s="21"/>
      <c r="C29" s="50" t="s">
        <v>119</v>
      </c>
      <c r="D29" s="42"/>
      <c r="E29" s="42"/>
    </row>
    <row r="30" spans="1:5" s="9" customFormat="1" ht="15">
      <c r="A30" s="10" t="s">
        <v>131</v>
      </c>
      <c r="B30" s="21"/>
      <c r="C30" s="98">
        <f>+'BS'!B29</f>
        <v>10425</v>
      </c>
      <c r="D30" s="42"/>
      <c r="E30" s="42"/>
    </row>
    <row r="31" spans="1:5" s="9" customFormat="1" ht="15">
      <c r="A31" s="10" t="s">
        <v>132</v>
      </c>
      <c r="B31" s="21"/>
      <c r="C31" s="49">
        <v>0</v>
      </c>
      <c r="D31" s="42"/>
      <c r="E31" s="42"/>
    </row>
    <row r="32" spans="1:5" s="9" customFormat="1" ht="15">
      <c r="A32" s="10" t="s">
        <v>133</v>
      </c>
      <c r="B32" s="21"/>
      <c r="C32" s="49">
        <f>-'BS'!B56</f>
        <v>-13978</v>
      </c>
      <c r="D32" s="42"/>
      <c r="E32" s="42"/>
    </row>
    <row r="33" spans="1:5" s="9" customFormat="1" ht="15.75" thickBot="1">
      <c r="A33" s="10"/>
      <c r="B33" s="21"/>
      <c r="C33" s="51">
        <f>SUM(C30:C32)</f>
        <v>-3553</v>
      </c>
      <c r="D33" s="42"/>
      <c r="E33" s="42"/>
    </row>
    <row r="34" spans="1:5" s="9" customFormat="1" ht="15.75" thickTop="1">
      <c r="A34" s="391"/>
      <c r="B34" s="391"/>
      <c r="C34" s="391"/>
      <c r="D34" s="391"/>
      <c r="E34" s="391"/>
    </row>
    <row r="35" spans="1:5" s="9" customFormat="1" ht="52.5" customHeight="1">
      <c r="A35" s="332" t="s">
        <v>289</v>
      </c>
      <c r="B35" s="332"/>
      <c r="C35" s="332"/>
      <c r="D35" s="343"/>
      <c r="E35" s="343"/>
    </row>
    <row r="36" spans="3:5" s="9" customFormat="1" ht="15">
      <c r="C36" s="22"/>
      <c r="D36" s="22"/>
      <c r="E36" s="22"/>
    </row>
    <row r="37" spans="3:5" s="9" customFormat="1" ht="15">
      <c r="C37" s="22"/>
      <c r="D37" s="22"/>
      <c r="E37" s="22"/>
    </row>
    <row r="38" spans="3:5" s="9" customFormat="1" ht="15">
      <c r="C38" s="22"/>
      <c r="D38" s="22"/>
      <c r="E38" s="22"/>
    </row>
    <row r="39" spans="3:5" s="9" customFormat="1" ht="15">
      <c r="C39" s="22"/>
      <c r="D39" s="22"/>
      <c r="E39" s="22"/>
    </row>
    <row r="40" spans="3:5" s="9" customFormat="1" ht="15">
      <c r="C40" s="22"/>
      <c r="D40" s="22"/>
      <c r="E40" s="22"/>
    </row>
    <row r="41" spans="3:5" s="9" customFormat="1" ht="15">
      <c r="C41" s="22"/>
      <c r="D41" s="22"/>
      <c r="E41" s="22"/>
    </row>
    <row r="42" spans="3:5" s="9" customFormat="1" ht="15">
      <c r="C42" s="22"/>
      <c r="D42" s="22"/>
      <c r="E42" s="22"/>
    </row>
    <row r="43" spans="3:5" s="9" customFormat="1" ht="15">
      <c r="C43" s="22"/>
      <c r="D43" s="22"/>
      <c r="E43" s="22"/>
    </row>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sheetData>
  <sheetProtection password="8336" sheet="1" objects="1" scenarios="1" selectLockedCells="1" selectUnlockedCells="1"/>
  <mergeCells count="25">
    <mergeCell ref="A1:E4"/>
    <mergeCell ref="D24:E24"/>
    <mergeCell ref="D23:E23"/>
    <mergeCell ref="D22:E22"/>
    <mergeCell ref="D21:E21"/>
    <mergeCell ref="D20:E20"/>
    <mergeCell ref="D19:E19"/>
    <mergeCell ref="D18:E18"/>
    <mergeCell ref="B10:E10"/>
    <mergeCell ref="B9:E9"/>
    <mergeCell ref="A5:E5"/>
    <mergeCell ref="A6:E6"/>
    <mergeCell ref="A9:A13"/>
    <mergeCell ref="D13:E13"/>
    <mergeCell ref="D12:E12"/>
    <mergeCell ref="A35:E35"/>
    <mergeCell ref="D25:E25"/>
    <mergeCell ref="A7:E7"/>
    <mergeCell ref="A34:E34"/>
    <mergeCell ref="D17:E17"/>
    <mergeCell ref="D16:E16"/>
    <mergeCell ref="D15:E15"/>
    <mergeCell ref="D14:E14"/>
    <mergeCell ref="A8:E8"/>
    <mergeCell ref="B11:E11"/>
  </mergeCells>
  <printOptions horizontalCentered="1"/>
  <pageMargins left="0.6" right="0.25" top="0.5" bottom="0.5" header="0.25" footer="0.2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64"/>
  <sheetViews>
    <sheetView zoomScalePageLayoutView="0" workbookViewId="0" topLeftCell="A1">
      <selection activeCell="A1" sqref="A1:F4"/>
    </sheetView>
  </sheetViews>
  <sheetFormatPr defaultColWidth="9.140625" defaultRowHeight="12.75"/>
  <cols>
    <col min="1" max="1" width="7.00390625" style="179" customWidth="1"/>
    <col min="2" max="2" width="51.140625" style="180" customWidth="1"/>
    <col min="3" max="3" width="11.57421875" style="180" bestFit="1" customWidth="1"/>
    <col min="4" max="4" width="13.421875" style="180" bestFit="1" customWidth="1"/>
    <col min="5" max="6" width="12.7109375" style="180" customWidth="1"/>
    <col min="7" max="7" width="4.57421875" style="180" customWidth="1"/>
    <col min="8" max="8" width="3.7109375" style="180" customWidth="1"/>
    <col min="9" max="16384" width="9.140625" style="180" customWidth="1"/>
  </cols>
  <sheetData>
    <row r="1" spans="1:6" ht="15">
      <c r="A1" s="435"/>
      <c r="B1" s="435"/>
      <c r="C1" s="435"/>
      <c r="D1" s="435"/>
      <c r="E1" s="435"/>
      <c r="F1" s="435"/>
    </row>
    <row r="2" spans="1:6" ht="15">
      <c r="A2" s="435"/>
      <c r="B2" s="435"/>
      <c r="C2" s="435"/>
      <c r="D2" s="435"/>
      <c r="E2" s="435"/>
      <c r="F2" s="435"/>
    </row>
    <row r="3" spans="1:6" ht="15">
      <c r="A3" s="435"/>
      <c r="B3" s="435"/>
      <c r="C3" s="435"/>
      <c r="D3" s="435"/>
      <c r="E3" s="435"/>
      <c r="F3" s="435"/>
    </row>
    <row r="4" spans="1:6" ht="15">
      <c r="A4" s="435"/>
      <c r="B4" s="435"/>
      <c r="C4" s="435"/>
      <c r="D4" s="435"/>
      <c r="E4" s="435"/>
      <c r="F4" s="435"/>
    </row>
    <row r="5" spans="1:5" ht="15">
      <c r="A5" s="181" t="s">
        <v>135</v>
      </c>
      <c r="D5" s="182"/>
      <c r="E5" s="182"/>
    </row>
    <row r="6" ht="15">
      <c r="A6" s="181" t="s">
        <v>47</v>
      </c>
    </row>
    <row r="7" ht="15">
      <c r="A7" s="181" t="str">
        <f>+'BS'!A7</f>
        <v>for the first financial quarter ended 30 September 2007 (Unaudited)</v>
      </c>
    </row>
    <row r="8" ht="15"/>
    <row r="9" spans="1:6" s="183" customFormat="1" ht="14.25">
      <c r="A9" s="179">
        <v>1</v>
      </c>
      <c r="B9" s="182" t="s">
        <v>30</v>
      </c>
      <c r="C9" s="182"/>
      <c r="D9" s="182"/>
      <c r="E9" s="182"/>
      <c r="F9" s="182"/>
    </row>
    <row r="10" spans="2:10" ht="15">
      <c r="B10" s="180" t="s">
        <v>297</v>
      </c>
      <c r="C10" s="184"/>
      <c r="D10" s="184"/>
      <c r="E10" s="184"/>
      <c r="F10" s="184"/>
      <c r="G10" s="184"/>
      <c r="H10" s="184"/>
      <c r="I10" s="184"/>
      <c r="J10" s="184"/>
    </row>
    <row r="11" spans="2:10" ht="15">
      <c r="B11" s="180" t="s">
        <v>296</v>
      </c>
      <c r="C11" s="184"/>
      <c r="D11" s="184"/>
      <c r="E11" s="184"/>
      <c r="F11" s="184"/>
      <c r="G11" s="184"/>
      <c r="H11" s="184"/>
      <c r="I11" s="184"/>
      <c r="J11" s="184"/>
    </row>
    <row r="12" spans="2:10" ht="15">
      <c r="B12" s="180" t="s">
        <v>2</v>
      </c>
      <c r="C12" s="184"/>
      <c r="D12" s="184"/>
      <c r="E12" s="184"/>
      <c r="F12" s="184"/>
      <c r="G12" s="184"/>
      <c r="H12" s="184"/>
      <c r="I12" s="184"/>
      <c r="J12" s="184"/>
    </row>
    <row r="13" spans="3:10" ht="15">
      <c r="C13" s="184"/>
      <c r="D13" s="184"/>
      <c r="E13" s="184"/>
      <c r="F13" s="184"/>
      <c r="G13" s="184"/>
      <c r="H13" s="184"/>
      <c r="I13" s="184"/>
      <c r="J13" s="184"/>
    </row>
    <row r="14" spans="2:10" ht="15">
      <c r="B14" s="180" t="s">
        <v>222</v>
      </c>
      <c r="G14" s="184"/>
      <c r="H14" s="184"/>
      <c r="I14" s="184"/>
      <c r="J14" s="184"/>
    </row>
    <row r="15" spans="2:10" ht="15">
      <c r="B15" s="185" t="s">
        <v>223</v>
      </c>
      <c r="G15" s="184"/>
      <c r="H15" s="184"/>
      <c r="I15" s="184"/>
      <c r="J15" s="184"/>
    </row>
    <row r="16" ht="15"/>
    <row r="17" spans="1:3" ht="15">
      <c r="A17" s="179">
        <v>2</v>
      </c>
      <c r="B17" s="183" t="s">
        <v>175</v>
      </c>
      <c r="C17" s="183"/>
    </row>
    <row r="18" spans="2:6" ht="15">
      <c r="B18" s="180" t="s">
        <v>299</v>
      </c>
      <c r="C18" s="184"/>
      <c r="D18" s="184"/>
      <c r="E18" s="184"/>
      <c r="F18" s="184"/>
    </row>
    <row r="19" ht="15">
      <c r="B19" s="180" t="s">
        <v>298</v>
      </c>
    </row>
    <row r="20" ht="15">
      <c r="B20" s="180" t="s">
        <v>224</v>
      </c>
    </row>
    <row r="21" ht="15">
      <c r="B21" s="180" t="s">
        <v>18</v>
      </c>
    </row>
    <row r="22" ht="15">
      <c r="B22" s="180" t="s">
        <v>19</v>
      </c>
    </row>
    <row r="23" ht="15"/>
    <row r="24" ht="15">
      <c r="B24" s="180" t="s">
        <v>225</v>
      </c>
    </row>
    <row r="25" ht="15">
      <c r="B25" s="180" t="s">
        <v>226</v>
      </c>
    </row>
    <row r="26" ht="15"/>
    <row r="27" ht="15">
      <c r="B27" s="186" t="s">
        <v>215</v>
      </c>
    </row>
    <row r="28" spans="1:14" s="189" customFormat="1" ht="15">
      <c r="A28" s="187"/>
      <c r="B28" s="180" t="s">
        <v>3</v>
      </c>
      <c r="C28" s="188"/>
      <c r="D28" s="188"/>
      <c r="E28" s="188"/>
      <c r="F28" s="188"/>
      <c r="G28" s="188"/>
      <c r="H28" s="188"/>
      <c r="I28" s="188"/>
      <c r="J28" s="188"/>
      <c r="K28" s="188"/>
      <c r="L28" s="188"/>
      <c r="M28" s="188"/>
      <c r="N28" s="188"/>
    </row>
    <row r="29" spans="1:14" s="189" customFormat="1" ht="15">
      <c r="A29" s="187"/>
      <c r="B29" s="180" t="s">
        <v>4</v>
      </c>
      <c r="C29" s="190"/>
      <c r="D29" s="190"/>
      <c r="E29" s="190"/>
      <c r="F29" s="190"/>
      <c r="G29" s="190"/>
      <c r="H29" s="190"/>
      <c r="I29" s="190"/>
      <c r="J29" s="190"/>
      <c r="K29" s="190"/>
      <c r="L29" s="190"/>
      <c r="M29" s="190"/>
      <c r="N29" s="190"/>
    </row>
    <row r="30" spans="1:14" s="189" customFormat="1" ht="15">
      <c r="A30" s="187"/>
      <c r="B30" s="180" t="s">
        <v>5</v>
      </c>
      <c r="C30" s="190"/>
      <c r="D30" s="190"/>
      <c r="E30" s="190"/>
      <c r="F30" s="190"/>
      <c r="G30" s="190"/>
      <c r="H30" s="190"/>
      <c r="I30" s="190"/>
      <c r="J30" s="190"/>
      <c r="K30" s="190"/>
      <c r="L30" s="190"/>
      <c r="M30" s="190"/>
      <c r="N30" s="190"/>
    </row>
    <row r="31" spans="1:14" s="189" customFormat="1" ht="15">
      <c r="A31" s="187"/>
      <c r="B31" s="180" t="s">
        <v>6</v>
      </c>
      <c r="C31" s="190"/>
      <c r="D31" s="190"/>
      <c r="E31" s="190"/>
      <c r="F31" s="190"/>
      <c r="G31" s="190"/>
      <c r="H31" s="190"/>
      <c r="I31" s="190"/>
      <c r="J31" s="190"/>
      <c r="K31" s="190"/>
      <c r="L31" s="190"/>
      <c r="M31" s="190"/>
      <c r="N31" s="190"/>
    </row>
    <row r="32" spans="1:14" s="189" customFormat="1" ht="15">
      <c r="A32" s="187"/>
      <c r="B32" s="180" t="s">
        <v>7</v>
      </c>
      <c r="C32" s="190"/>
      <c r="D32" s="190"/>
      <c r="E32" s="190"/>
      <c r="F32" s="190"/>
      <c r="G32" s="190"/>
      <c r="H32" s="190"/>
      <c r="I32" s="190"/>
      <c r="J32" s="190"/>
      <c r="K32" s="190"/>
      <c r="L32" s="190"/>
      <c r="M32" s="190"/>
      <c r="N32" s="190"/>
    </row>
    <row r="33" spans="1:14" s="189" customFormat="1" ht="15">
      <c r="A33" s="187"/>
      <c r="B33" s="180" t="s">
        <v>8</v>
      </c>
      <c r="C33" s="190"/>
      <c r="D33" s="190"/>
      <c r="E33" s="190"/>
      <c r="F33" s="190"/>
      <c r="G33" s="190"/>
      <c r="H33" s="190"/>
      <c r="I33" s="190"/>
      <c r="J33" s="190"/>
      <c r="K33" s="190"/>
      <c r="L33" s="190"/>
      <c r="M33" s="190"/>
      <c r="N33" s="190"/>
    </row>
    <row r="34" spans="1:14" s="189" customFormat="1" ht="15">
      <c r="A34" s="187"/>
      <c r="B34" s="180" t="s">
        <v>9</v>
      </c>
      <c r="C34" s="190"/>
      <c r="D34" s="190"/>
      <c r="E34" s="190"/>
      <c r="F34" s="190"/>
      <c r="G34" s="190"/>
      <c r="H34" s="190"/>
      <c r="I34" s="190"/>
      <c r="J34" s="190"/>
      <c r="K34" s="190"/>
      <c r="L34" s="190"/>
      <c r="M34" s="190"/>
      <c r="N34" s="190"/>
    </row>
    <row r="35" spans="1:14" s="189" customFormat="1" ht="15">
      <c r="A35" s="187"/>
      <c r="B35" s="180"/>
      <c r="C35" s="190"/>
      <c r="D35" s="190"/>
      <c r="E35" s="190"/>
      <c r="F35" s="190"/>
      <c r="G35" s="190"/>
      <c r="H35" s="190"/>
      <c r="I35" s="190"/>
      <c r="J35" s="190"/>
      <c r="K35" s="190"/>
      <c r="L35" s="190"/>
      <c r="M35" s="190"/>
      <c r="N35" s="190"/>
    </row>
    <row r="36" spans="1:14" s="189" customFormat="1" ht="15">
      <c r="A36" s="187"/>
      <c r="B36" s="180" t="s">
        <v>227</v>
      </c>
      <c r="C36" s="180"/>
      <c r="D36" s="180"/>
      <c r="E36" s="180"/>
      <c r="F36" s="180"/>
      <c r="G36" s="180"/>
      <c r="H36" s="180"/>
      <c r="I36" s="180"/>
      <c r="J36" s="180"/>
      <c r="K36" s="180"/>
      <c r="L36" s="180"/>
      <c r="M36" s="180"/>
      <c r="N36" s="180"/>
    </row>
    <row r="37" spans="1:14" s="189" customFormat="1" ht="15">
      <c r="A37" s="187"/>
      <c r="B37" s="191" t="s">
        <v>228</v>
      </c>
      <c r="C37" s="180"/>
      <c r="D37" s="180"/>
      <c r="E37" s="180"/>
      <c r="F37" s="180"/>
      <c r="G37" s="180"/>
      <c r="H37" s="180"/>
      <c r="I37" s="180"/>
      <c r="J37" s="180"/>
      <c r="K37" s="180"/>
      <c r="L37" s="180"/>
      <c r="M37" s="180"/>
      <c r="N37" s="180"/>
    </row>
    <row r="38" spans="1:14" s="189" customFormat="1" ht="15">
      <c r="A38" s="187"/>
      <c r="B38" s="180" t="s">
        <v>229</v>
      </c>
      <c r="C38" s="180"/>
      <c r="D38" s="180"/>
      <c r="E38" s="180"/>
      <c r="F38" s="180"/>
      <c r="G38" s="180"/>
      <c r="H38" s="180"/>
      <c r="I38" s="180"/>
      <c r="J38" s="180"/>
      <c r="K38" s="180"/>
      <c r="L38" s="180"/>
      <c r="M38" s="180"/>
      <c r="N38" s="180"/>
    </row>
    <row r="39" spans="1:14" s="189" customFormat="1" ht="15">
      <c r="A39" s="187"/>
      <c r="B39" s="180" t="s">
        <v>230</v>
      </c>
      <c r="C39" s="180"/>
      <c r="D39" s="180"/>
      <c r="E39" s="180"/>
      <c r="F39" s="180"/>
      <c r="G39" s="180"/>
      <c r="H39" s="180"/>
      <c r="I39" s="180"/>
      <c r="J39" s="180"/>
      <c r="K39" s="180"/>
      <c r="L39" s="180"/>
      <c r="M39" s="180"/>
      <c r="N39" s="180"/>
    </row>
    <row r="40" spans="1:14" s="189" customFormat="1" ht="15">
      <c r="A40" s="187"/>
      <c r="B40" s="180" t="s">
        <v>231</v>
      </c>
      <c r="C40" s="180"/>
      <c r="D40" s="180"/>
      <c r="E40" s="180"/>
      <c r="F40" s="180"/>
      <c r="G40" s="180"/>
      <c r="H40" s="180"/>
      <c r="I40" s="180"/>
      <c r="J40" s="180"/>
      <c r="K40" s="180"/>
      <c r="L40" s="180"/>
      <c r="M40" s="180"/>
      <c r="N40" s="180"/>
    </row>
    <row r="41" spans="1:14" s="194" customFormat="1" ht="15">
      <c r="A41" s="192"/>
      <c r="B41" s="193"/>
      <c r="C41" s="193"/>
      <c r="D41" s="193"/>
      <c r="E41" s="193"/>
      <c r="F41" s="193"/>
      <c r="G41" s="193"/>
      <c r="H41" s="193"/>
      <c r="I41" s="193"/>
      <c r="J41" s="193"/>
      <c r="K41" s="193"/>
      <c r="L41" s="193"/>
      <c r="M41" s="193"/>
      <c r="N41" s="193"/>
    </row>
    <row r="42" spans="1:5" s="189" customFormat="1" ht="42.75">
      <c r="A42" s="187"/>
      <c r="B42" s="195"/>
      <c r="C42" s="196" t="s">
        <v>176</v>
      </c>
      <c r="D42" s="196" t="s">
        <v>215</v>
      </c>
      <c r="E42" s="196" t="s">
        <v>166</v>
      </c>
    </row>
    <row r="43" spans="1:5" s="189" customFormat="1" ht="15">
      <c r="A43" s="187"/>
      <c r="B43" s="195"/>
      <c r="C43" s="197" t="s">
        <v>154</v>
      </c>
      <c r="D43" s="197" t="s">
        <v>154</v>
      </c>
      <c r="E43" s="197" t="s">
        <v>154</v>
      </c>
    </row>
    <row r="44" spans="1:5" s="189" customFormat="1" ht="15">
      <c r="A44" s="187"/>
      <c r="B44" s="188" t="s">
        <v>49</v>
      </c>
      <c r="C44" s="198">
        <v>242177</v>
      </c>
      <c r="D44" s="198">
        <f>E44-C44</f>
        <v>-6499</v>
      </c>
      <c r="E44" s="198">
        <f>'BS'!C17</f>
        <v>235678</v>
      </c>
    </row>
    <row r="45" spans="1:5" s="189" customFormat="1" ht="15">
      <c r="A45" s="187"/>
      <c r="B45" s="188" t="s">
        <v>216</v>
      </c>
      <c r="C45" s="199">
        <v>0</v>
      </c>
      <c r="D45" s="199">
        <f>E45-C45</f>
        <v>6499</v>
      </c>
      <c r="E45" s="199">
        <f>'BS'!C20</f>
        <v>6499</v>
      </c>
    </row>
    <row r="46" ht="15"/>
    <row r="47" spans="1:6" s="183" customFormat="1" ht="14.25">
      <c r="A47" s="179">
        <f>A17+1</f>
        <v>3</v>
      </c>
      <c r="B47" s="182" t="s">
        <v>31</v>
      </c>
      <c r="C47" s="182"/>
      <c r="D47" s="182"/>
      <c r="E47" s="182"/>
      <c r="F47" s="182"/>
    </row>
    <row r="48" ht="15">
      <c r="B48" s="180" t="s">
        <v>104</v>
      </c>
    </row>
    <row r="49" ht="15"/>
    <row r="50" spans="1:6" s="183" customFormat="1" ht="14.25">
      <c r="A50" s="179">
        <f>+A47+1</f>
        <v>4</v>
      </c>
      <c r="B50" s="182" t="s">
        <v>32</v>
      </c>
      <c r="C50" s="182"/>
      <c r="D50" s="182"/>
      <c r="E50" s="182"/>
      <c r="F50" s="182"/>
    </row>
    <row r="51" ht="15">
      <c r="B51" s="180" t="s">
        <v>157</v>
      </c>
    </row>
    <row r="52" spans="2:3" ht="15">
      <c r="B52" s="189"/>
      <c r="C52" s="189"/>
    </row>
    <row r="53" spans="1:6" s="183" customFormat="1" ht="14.25">
      <c r="A53" s="179">
        <f>+A50+1</f>
        <v>5</v>
      </c>
      <c r="B53" s="182" t="s">
        <v>33</v>
      </c>
      <c r="C53" s="182"/>
      <c r="D53" s="182"/>
      <c r="E53" s="182"/>
      <c r="F53" s="182"/>
    </row>
    <row r="54" spans="1:6" s="183" customFormat="1" ht="15">
      <c r="A54" s="179"/>
      <c r="B54" s="180" t="s">
        <v>232</v>
      </c>
      <c r="C54" s="180"/>
      <c r="D54" s="180"/>
      <c r="E54" s="180"/>
      <c r="F54" s="180"/>
    </row>
    <row r="55" spans="1:6" s="183" customFormat="1" ht="15">
      <c r="A55" s="179"/>
      <c r="B55" s="180" t="s">
        <v>233</v>
      </c>
      <c r="C55" s="180"/>
      <c r="D55" s="180"/>
      <c r="E55" s="180"/>
      <c r="F55" s="180"/>
    </row>
    <row r="56" spans="2:3" ht="15">
      <c r="B56" s="189"/>
      <c r="C56" s="189"/>
    </row>
    <row r="57" spans="1:6" s="183" customFormat="1" ht="14.25">
      <c r="A57" s="179">
        <f>+A53+1</f>
        <v>6</v>
      </c>
      <c r="B57" s="182" t="s">
        <v>34</v>
      </c>
      <c r="C57" s="182"/>
      <c r="D57" s="182"/>
      <c r="E57" s="182"/>
      <c r="F57" s="182"/>
    </row>
    <row r="58" ht="15">
      <c r="B58" s="180" t="s">
        <v>105</v>
      </c>
    </row>
    <row r="59" spans="2:3" ht="15">
      <c r="B59" s="189"/>
      <c r="C59" s="189"/>
    </row>
    <row r="60" spans="1:6" s="183" customFormat="1" ht="14.25">
      <c r="A60" s="179">
        <f>+A57+1</f>
        <v>7</v>
      </c>
      <c r="B60" s="182" t="s">
        <v>35</v>
      </c>
      <c r="C60" s="182"/>
      <c r="D60" s="182"/>
      <c r="E60" s="182"/>
      <c r="F60" s="182"/>
    </row>
    <row r="61" ht="15">
      <c r="B61" s="180" t="s">
        <v>234</v>
      </c>
    </row>
    <row r="62" spans="2:6" ht="15">
      <c r="B62" s="189" t="s">
        <v>235</v>
      </c>
      <c r="C62" s="189"/>
      <c r="D62" s="189"/>
      <c r="E62" s="189"/>
      <c r="F62" s="189"/>
    </row>
    <row r="63" spans="2:6" ht="15">
      <c r="B63" s="189"/>
      <c r="C63" s="189"/>
      <c r="D63" s="189"/>
      <c r="E63" s="189"/>
      <c r="F63" s="189"/>
    </row>
    <row r="64" spans="1:6" s="183" customFormat="1" ht="14.25">
      <c r="A64" s="179">
        <f>+A60+1</f>
        <v>8</v>
      </c>
      <c r="B64" s="182" t="s">
        <v>36</v>
      </c>
      <c r="C64" s="182"/>
      <c r="D64" s="182"/>
      <c r="E64" s="182"/>
      <c r="F64" s="182"/>
    </row>
    <row r="65" spans="2:6" ht="15">
      <c r="B65" s="189" t="s">
        <v>20</v>
      </c>
      <c r="C65" s="189"/>
      <c r="D65" s="189"/>
      <c r="E65" s="189"/>
      <c r="F65" s="189"/>
    </row>
    <row r="66" spans="2:6" ht="15">
      <c r="B66" s="189"/>
      <c r="C66" s="189"/>
      <c r="D66" s="189"/>
      <c r="E66" s="189"/>
      <c r="F66" s="189"/>
    </row>
    <row r="67" spans="1:6" s="183" customFormat="1" ht="14.25">
      <c r="A67" s="179">
        <f>+A64+1</f>
        <v>9</v>
      </c>
      <c r="B67" s="182" t="s">
        <v>37</v>
      </c>
      <c r="C67" s="182"/>
      <c r="D67" s="182"/>
      <c r="E67" s="182"/>
      <c r="F67" s="182"/>
    </row>
    <row r="68" spans="2:6" ht="15">
      <c r="B68" s="189" t="s">
        <v>10</v>
      </c>
      <c r="C68" s="189"/>
      <c r="D68" s="189"/>
      <c r="E68" s="189"/>
      <c r="F68" s="189"/>
    </row>
    <row r="69" spans="2:6" ht="15">
      <c r="B69" s="189" t="s">
        <v>11</v>
      </c>
      <c r="C69" s="189"/>
      <c r="D69" s="189"/>
      <c r="E69" s="189"/>
      <c r="F69" s="189"/>
    </row>
    <row r="70" spans="2:6" ht="15">
      <c r="B70" s="189"/>
      <c r="C70" s="189"/>
      <c r="D70" s="189"/>
      <c r="E70" s="189"/>
      <c r="F70" s="189"/>
    </row>
    <row r="71" spans="2:6" ht="15">
      <c r="B71" s="189" t="s">
        <v>129</v>
      </c>
      <c r="C71" s="189"/>
      <c r="D71" s="189"/>
      <c r="E71" s="189"/>
      <c r="F71" s="189"/>
    </row>
    <row r="72" spans="2:6" ht="15.75" thickBot="1">
      <c r="B72" s="189"/>
      <c r="C72" s="189"/>
      <c r="D72" s="189"/>
      <c r="E72" s="189"/>
      <c r="F72" s="189"/>
    </row>
    <row r="73" spans="1:6" ht="15">
      <c r="A73" s="200"/>
      <c r="B73" s="436"/>
      <c r="C73" s="426" t="s">
        <v>81</v>
      </c>
      <c r="D73" s="427"/>
      <c r="E73" s="426" t="s">
        <v>83</v>
      </c>
      <c r="F73" s="425"/>
    </row>
    <row r="74" spans="1:6" ht="15.75" thickBot="1">
      <c r="A74" s="200"/>
      <c r="B74" s="437"/>
      <c r="C74" s="439" t="s">
        <v>21</v>
      </c>
      <c r="D74" s="432"/>
      <c r="E74" s="439" t="str">
        <f>+C74</f>
        <v>ended 30 September</v>
      </c>
      <c r="F74" s="440"/>
    </row>
    <row r="75" spans="1:6" ht="15">
      <c r="A75" s="200"/>
      <c r="B75" s="437"/>
      <c r="C75" s="201">
        <v>2007</v>
      </c>
      <c r="D75" s="202">
        <v>2006</v>
      </c>
      <c r="E75" s="201">
        <f>+C75</f>
        <v>2007</v>
      </c>
      <c r="F75" s="203">
        <v>2006</v>
      </c>
    </row>
    <row r="76" spans="1:6" ht="15.75" thickBot="1">
      <c r="A76" s="200"/>
      <c r="B76" s="438"/>
      <c r="C76" s="204" t="s">
        <v>119</v>
      </c>
      <c r="D76" s="205" t="s">
        <v>119</v>
      </c>
      <c r="E76" s="204" t="s">
        <v>120</v>
      </c>
      <c r="F76" s="205" t="s">
        <v>119</v>
      </c>
    </row>
    <row r="77" spans="1:6" ht="15">
      <c r="A77" s="206"/>
      <c r="B77" s="207" t="s">
        <v>150</v>
      </c>
      <c r="C77" s="208">
        <f>ROUNDUP(+'[1]qtr plgroup'!$T$8/1000,0)</f>
        <v>27188</v>
      </c>
      <c r="D77" s="209">
        <v>22689</v>
      </c>
      <c r="E77" s="210">
        <f>ROUNDUP('[1]plgroup'!$T$8/1000,0)</f>
        <v>27188</v>
      </c>
      <c r="F77" s="209">
        <f>D77</f>
        <v>22689</v>
      </c>
    </row>
    <row r="78" spans="1:9" ht="30.75" customHeight="1" thickBot="1">
      <c r="A78" s="206"/>
      <c r="B78" s="211" t="s">
        <v>285</v>
      </c>
      <c r="C78" s="212">
        <f>ROUND(+'[1]qtr plgroup'!$U$8/1000,0)</f>
        <v>16474</v>
      </c>
      <c r="D78" s="213">
        <v>20228</v>
      </c>
      <c r="E78" s="214">
        <f>ROUND('[1]plgroup'!$U$8/1000,0)</f>
        <v>16474</v>
      </c>
      <c r="F78" s="213">
        <f>D78</f>
        <v>20228</v>
      </c>
      <c r="I78" s="215"/>
    </row>
    <row r="79" spans="2:9" ht="15">
      <c r="B79" s="189"/>
      <c r="C79" s="189"/>
      <c r="D79" s="189"/>
      <c r="E79" s="189"/>
      <c r="F79" s="189"/>
      <c r="I79" s="216"/>
    </row>
    <row r="80" spans="1:9" s="183" customFormat="1" ht="14.25">
      <c r="A80" s="179">
        <f>A67+1</f>
        <v>10</v>
      </c>
      <c r="B80" s="182" t="s">
        <v>139</v>
      </c>
      <c r="C80" s="182"/>
      <c r="D80" s="182"/>
      <c r="E80" s="182"/>
      <c r="F80" s="182"/>
      <c r="I80" s="217"/>
    </row>
    <row r="81" spans="2:6" ht="15">
      <c r="B81" s="189" t="s">
        <v>158</v>
      </c>
      <c r="C81" s="189"/>
      <c r="D81" s="189"/>
      <c r="E81" s="189"/>
      <c r="F81" s="189"/>
    </row>
    <row r="82" spans="2:6" ht="15">
      <c r="B82" s="189"/>
      <c r="C82" s="189"/>
      <c r="D82" s="189"/>
      <c r="E82" s="189"/>
      <c r="F82" s="189"/>
    </row>
    <row r="83" spans="1:6" s="183" customFormat="1" ht="14.25">
      <c r="A83" s="179">
        <f>+A80+1</f>
        <v>11</v>
      </c>
      <c r="B83" s="182" t="s">
        <v>38</v>
      </c>
      <c r="C83" s="182"/>
      <c r="D83" s="182"/>
      <c r="E83" s="182"/>
      <c r="F83" s="182"/>
    </row>
    <row r="84" spans="1:6" s="183" customFormat="1" ht="15">
      <c r="A84" s="179"/>
      <c r="B84" s="218" t="s">
        <v>24</v>
      </c>
      <c r="C84" s="219"/>
      <c r="D84" s="219"/>
      <c r="E84" s="219"/>
      <c r="F84" s="219"/>
    </row>
    <row r="85" spans="1:6" s="183" customFormat="1" ht="15">
      <c r="A85" s="179"/>
      <c r="B85" s="220" t="s">
        <v>25</v>
      </c>
      <c r="C85" s="221"/>
      <c r="D85" s="221"/>
      <c r="E85" s="221"/>
      <c r="F85" s="221"/>
    </row>
    <row r="86" spans="1:6" s="183" customFormat="1" ht="15">
      <c r="A86" s="179"/>
      <c r="B86" s="220" t="s">
        <v>266</v>
      </c>
      <c r="C86" s="221"/>
      <c r="D86" s="221"/>
      <c r="E86" s="221"/>
      <c r="F86" s="221"/>
    </row>
    <row r="87" spans="1:6" s="183" customFormat="1" ht="15">
      <c r="A87" s="179"/>
      <c r="B87" s="221"/>
      <c r="C87" s="221"/>
      <c r="D87" s="221"/>
      <c r="E87" s="221"/>
      <c r="F87" s="221"/>
    </row>
    <row r="88" spans="1:6" ht="15">
      <c r="A88" s="179">
        <f>+A83+1</f>
        <v>12</v>
      </c>
      <c r="B88" s="182" t="s">
        <v>39</v>
      </c>
      <c r="C88" s="182"/>
      <c r="D88" s="182"/>
      <c r="E88" s="182"/>
      <c r="F88" s="182"/>
    </row>
    <row r="89" spans="1:6" s="183" customFormat="1" ht="15">
      <c r="A89" s="222"/>
      <c r="B89" s="189" t="s">
        <v>275</v>
      </c>
      <c r="C89" s="189"/>
      <c r="D89" s="189"/>
      <c r="E89" s="189"/>
      <c r="F89" s="189"/>
    </row>
    <row r="90" spans="1:6" s="183" customFormat="1" ht="15">
      <c r="A90" s="222"/>
      <c r="B90" s="189" t="s">
        <v>236</v>
      </c>
      <c r="C90" s="189"/>
      <c r="D90" s="189"/>
      <c r="E90" s="189"/>
      <c r="F90" s="189"/>
    </row>
    <row r="91" spans="2:6" ht="15">
      <c r="B91" s="189"/>
      <c r="C91" s="189"/>
      <c r="D91" s="189"/>
      <c r="E91" s="189"/>
      <c r="F91" s="189"/>
    </row>
    <row r="92" spans="1:6" ht="15">
      <c r="A92" s="179">
        <f>+A88+1</f>
        <v>13</v>
      </c>
      <c r="B92" s="182" t="s">
        <v>93</v>
      </c>
      <c r="C92" s="182"/>
      <c r="D92" s="182"/>
      <c r="E92" s="182"/>
      <c r="F92" s="182"/>
    </row>
    <row r="93" spans="1:6" s="183" customFormat="1" ht="15">
      <c r="A93" s="222"/>
      <c r="B93" s="189" t="s">
        <v>149</v>
      </c>
      <c r="C93" s="189"/>
      <c r="D93" s="189"/>
      <c r="E93" s="189"/>
      <c r="F93" s="189"/>
    </row>
    <row r="94" spans="2:6" ht="15">
      <c r="B94" s="189"/>
      <c r="C94" s="189"/>
      <c r="D94" s="223"/>
      <c r="E94" s="224"/>
      <c r="F94" s="225"/>
    </row>
    <row r="95" spans="1:6" ht="15">
      <c r="A95" s="179">
        <f>+A92+1</f>
        <v>14</v>
      </c>
      <c r="B95" s="182" t="s">
        <v>40</v>
      </c>
      <c r="C95" s="182"/>
      <c r="D95" s="182"/>
      <c r="E95" s="182"/>
      <c r="F95" s="182"/>
    </row>
    <row r="96" spans="1:6" s="183" customFormat="1" ht="15">
      <c r="A96" s="222"/>
      <c r="B96" s="189" t="s">
        <v>22</v>
      </c>
      <c r="C96" s="189"/>
      <c r="D96" s="189"/>
      <c r="E96" s="189"/>
      <c r="F96" s="189"/>
    </row>
    <row r="97" spans="1:6" s="193" customFormat="1" ht="15.75" thickBot="1">
      <c r="A97" s="226"/>
      <c r="B97" s="194"/>
      <c r="C97" s="194"/>
      <c r="D97" s="194"/>
      <c r="E97" s="194"/>
      <c r="F97" s="194"/>
    </row>
    <row r="98" spans="2:5" ht="15.75" thickBot="1">
      <c r="B98" s="227"/>
      <c r="C98" s="228"/>
      <c r="D98" s="229" t="s">
        <v>119</v>
      </c>
      <c r="E98" s="230"/>
    </row>
    <row r="99" spans="1:7" ht="15">
      <c r="A99" s="200"/>
      <c r="B99" s="231" t="s">
        <v>195</v>
      </c>
      <c r="C99" s="232"/>
      <c r="D99" s="233">
        <f>'[1]Notes'!$T$540</f>
        <v>27362.86155</v>
      </c>
      <c r="E99" s="230"/>
      <c r="G99" s="234"/>
    </row>
    <row r="100" spans="1:9" ht="15.75" thickBot="1">
      <c r="A100" s="200"/>
      <c r="B100" s="235" t="s">
        <v>49</v>
      </c>
      <c r="C100" s="236"/>
      <c r="D100" s="237">
        <f>'[1]Notes'!$T$539</f>
        <v>53674.21661000001</v>
      </c>
      <c r="E100" s="230"/>
      <c r="F100" s="189"/>
      <c r="G100" s="238"/>
      <c r="I100" s="215"/>
    </row>
    <row r="101" spans="1:9" ht="15.75" thickBot="1">
      <c r="A101" s="200"/>
      <c r="B101" s="239" t="s">
        <v>66</v>
      </c>
      <c r="C101" s="240"/>
      <c r="D101" s="237">
        <f>SUM(D99:D100)</f>
        <v>81037.07816</v>
      </c>
      <c r="E101" s="230"/>
      <c r="F101" s="189"/>
      <c r="G101" s="238"/>
      <c r="I101" s="217"/>
    </row>
    <row r="102" spans="1:7" ht="15">
      <c r="A102" s="206"/>
      <c r="B102" s="241"/>
      <c r="C102" s="241"/>
      <c r="D102" s="241"/>
      <c r="E102" s="241"/>
      <c r="F102" s="241"/>
      <c r="G102" s="238"/>
    </row>
    <row r="103" spans="1:7" ht="15">
      <c r="A103" s="179">
        <f>+A95+1</f>
        <v>15</v>
      </c>
      <c r="B103" s="182" t="s">
        <v>94</v>
      </c>
      <c r="C103" s="182"/>
      <c r="D103" s="182"/>
      <c r="E103" s="182"/>
      <c r="F103" s="182"/>
      <c r="G103" s="238"/>
    </row>
    <row r="104" spans="1:7" s="183" customFormat="1" ht="15">
      <c r="A104" s="222"/>
      <c r="B104" s="189" t="s">
        <v>271</v>
      </c>
      <c r="C104" s="189"/>
      <c r="D104" s="189"/>
      <c r="E104" s="189"/>
      <c r="F104" s="189"/>
      <c r="G104" s="238"/>
    </row>
    <row r="105" spans="1:7" s="183" customFormat="1" ht="15">
      <c r="A105" s="222"/>
      <c r="B105" s="242" t="s">
        <v>272</v>
      </c>
      <c r="C105" s="189"/>
      <c r="D105" s="189"/>
      <c r="E105" s="189"/>
      <c r="F105" s="189"/>
      <c r="G105" s="238"/>
    </row>
    <row r="106" spans="1:7" ht="15.75" customHeight="1">
      <c r="A106" s="243"/>
      <c r="B106" s="242" t="s">
        <v>273</v>
      </c>
      <c r="C106" s="183"/>
      <c r="D106" s="183"/>
      <c r="E106" s="183"/>
      <c r="F106" s="244"/>
      <c r="G106" s="245"/>
    </row>
    <row r="107" spans="1:7" ht="15.75" customHeight="1">
      <c r="A107" s="243"/>
      <c r="B107" s="242" t="s">
        <v>287</v>
      </c>
      <c r="C107" s="183"/>
      <c r="D107" s="183"/>
      <c r="E107" s="183"/>
      <c r="F107" s="244"/>
      <c r="G107" s="245"/>
    </row>
    <row r="108" spans="1:7" ht="15.75" customHeight="1">
      <c r="A108" s="243"/>
      <c r="B108" s="242" t="s">
        <v>274</v>
      </c>
      <c r="C108" s="183"/>
      <c r="D108" s="183"/>
      <c r="E108" s="183"/>
      <c r="F108" s="244"/>
      <c r="G108" s="245"/>
    </row>
    <row r="109" spans="1:7" s="183" customFormat="1" ht="15">
      <c r="A109" s="222"/>
      <c r="B109" s="189"/>
      <c r="C109" s="189"/>
      <c r="D109" s="189"/>
      <c r="E109" s="189"/>
      <c r="F109" s="189"/>
      <c r="G109" s="238"/>
    </row>
    <row r="110" spans="1:6" ht="15">
      <c r="A110" s="179">
        <f>+A103+1</f>
        <v>16</v>
      </c>
      <c r="B110" s="182" t="s">
        <v>41</v>
      </c>
      <c r="C110" s="182"/>
      <c r="D110" s="182"/>
      <c r="E110" s="182"/>
      <c r="F110" s="182"/>
    </row>
    <row r="111" spans="1:6" s="183" customFormat="1" ht="15.75" thickBot="1">
      <c r="A111" s="222"/>
      <c r="B111" s="420"/>
      <c r="C111" s="420"/>
      <c r="D111" s="420"/>
      <c r="E111" s="420"/>
      <c r="F111" s="420"/>
    </row>
    <row r="112" spans="2:6" ht="15.75" thickBot="1">
      <c r="B112" s="247"/>
      <c r="C112" s="433" t="s">
        <v>137</v>
      </c>
      <c r="D112" s="434"/>
      <c r="E112" s="183"/>
      <c r="F112" s="183"/>
    </row>
    <row r="113" spans="2:6" ht="15">
      <c r="B113" s="248"/>
      <c r="C113" s="249">
        <v>39355</v>
      </c>
      <c r="D113" s="249">
        <v>39263</v>
      </c>
      <c r="E113" s="183"/>
      <c r="F113" s="183"/>
    </row>
    <row r="114" spans="2:6" ht="15.75" thickBot="1">
      <c r="B114" s="250"/>
      <c r="C114" s="251" t="s">
        <v>119</v>
      </c>
      <c r="D114" s="252" t="s">
        <v>119</v>
      </c>
      <c r="F114" s="183"/>
    </row>
    <row r="115" spans="2:6" ht="15">
      <c r="B115" s="207" t="s">
        <v>138</v>
      </c>
      <c r="C115" s="253">
        <f>+'IS'!B14</f>
        <v>43662</v>
      </c>
      <c r="D115" s="254">
        <v>58946</v>
      </c>
      <c r="E115" s="255"/>
      <c r="F115" s="183"/>
    </row>
    <row r="116" spans="2:6" ht="15.75" thickBot="1">
      <c r="B116" s="211" t="s">
        <v>159</v>
      </c>
      <c r="C116" s="256">
        <f>+'IS'!B20</f>
        <v>6637</v>
      </c>
      <c r="D116" s="257">
        <v>11590</v>
      </c>
      <c r="E116" s="255"/>
      <c r="F116" s="183"/>
    </row>
    <row r="117" spans="2:6" ht="15">
      <c r="B117" s="183"/>
      <c r="C117" s="183"/>
      <c r="D117" s="183"/>
      <c r="E117" s="183"/>
      <c r="F117" s="183"/>
    </row>
    <row r="118" spans="1:6" ht="15">
      <c r="A118" s="258"/>
      <c r="B118" s="189" t="s">
        <v>267</v>
      </c>
      <c r="C118" s="189"/>
      <c r="D118" s="189"/>
      <c r="E118" s="189"/>
      <c r="F118" s="189"/>
    </row>
    <row r="119" spans="1:6" ht="15">
      <c r="A119" s="258"/>
      <c r="B119" s="189" t="s">
        <v>279</v>
      </c>
      <c r="C119" s="189"/>
      <c r="D119" s="189"/>
      <c r="E119" s="189"/>
      <c r="F119" s="189"/>
    </row>
    <row r="120" spans="1:6" ht="15">
      <c r="A120" s="258"/>
      <c r="B120" s="189" t="s">
        <v>280</v>
      </c>
      <c r="C120" s="189"/>
      <c r="D120" s="189"/>
      <c r="E120" s="189"/>
      <c r="F120" s="189"/>
    </row>
    <row r="121" spans="1:6" ht="15">
      <c r="A121" s="258"/>
      <c r="B121" s="189" t="s">
        <v>281</v>
      </c>
      <c r="C121" s="189"/>
      <c r="D121" s="189"/>
      <c r="E121" s="189"/>
      <c r="F121" s="189"/>
    </row>
    <row r="122" spans="1:6" ht="15">
      <c r="A122" s="258"/>
      <c r="B122" s="189" t="s">
        <v>282</v>
      </c>
      <c r="C122" s="189"/>
      <c r="D122" s="189"/>
      <c r="E122" s="189"/>
      <c r="F122" s="189"/>
    </row>
    <row r="123" spans="1:6" ht="15">
      <c r="A123" s="258"/>
      <c r="B123" s="189" t="s">
        <v>283</v>
      </c>
      <c r="C123" s="189"/>
      <c r="D123" s="189"/>
      <c r="E123" s="189"/>
      <c r="F123" s="189"/>
    </row>
    <row r="124" spans="1:6" ht="15">
      <c r="A124" s="258"/>
      <c r="B124" s="194"/>
      <c r="C124" s="189"/>
      <c r="D124" s="189"/>
      <c r="E124" s="189"/>
      <c r="F124" s="189"/>
    </row>
    <row r="125" spans="1:6" ht="15">
      <c r="A125" s="179">
        <f>+A110+1</f>
        <v>17</v>
      </c>
      <c r="B125" s="182" t="s">
        <v>42</v>
      </c>
      <c r="C125" s="182"/>
      <c r="D125" s="182"/>
      <c r="E125" s="182"/>
      <c r="F125" s="182"/>
    </row>
    <row r="126" spans="1:6" s="183" customFormat="1" ht="15">
      <c r="A126" s="222"/>
      <c r="B126" s="189" t="s">
        <v>237</v>
      </c>
      <c r="C126" s="189"/>
      <c r="D126" s="189"/>
      <c r="E126" s="189"/>
      <c r="F126" s="189"/>
    </row>
    <row r="127" spans="1:6" s="183" customFormat="1" ht="15">
      <c r="A127" s="222"/>
      <c r="B127" s="189" t="s">
        <v>238</v>
      </c>
      <c r="C127" s="189"/>
      <c r="D127" s="189"/>
      <c r="E127" s="189"/>
      <c r="F127" s="189"/>
    </row>
    <row r="128" spans="1:6" s="183" customFormat="1" ht="15">
      <c r="A128" s="222"/>
      <c r="B128" s="189" t="s">
        <v>239</v>
      </c>
      <c r="C128" s="189"/>
      <c r="D128" s="189"/>
      <c r="E128" s="189"/>
      <c r="F128" s="189"/>
    </row>
    <row r="129" spans="1:6" s="183" customFormat="1" ht="15">
      <c r="A129" s="222"/>
      <c r="B129" s="189"/>
      <c r="C129" s="189"/>
      <c r="D129" s="189"/>
      <c r="E129" s="189"/>
      <c r="F129" s="189"/>
    </row>
    <row r="130" spans="1:6" ht="15">
      <c r="A130" s="179">
        <f>+A125+1</f>
        <v>18</v>
      </c>
      <c r="B130" s="182" t="s">
        <v>43</v>
      </c>
      <c r="C130" s="182"/>
      <c r="D130" s="182"/>
      <c r="E130" s="182"/>
      <c r="F130" s="182"/>
    </row>
    <row r="131" spans="1:6" s="183" customFormat="1" ht="30">
      <c r="A131" s="222"/>
      <c r="B131" s="184" t="s">
        <v>147</v>
      </c>
      <c r="C131" s="184"/>
      <c r="D131" s="184"/>
      <c r="E131" s="184"/>
      <c r="F131" s="189"/>
    </row>
    <row r="132" spans="2:6" ht="15">
      <c r="B132" s="189"/>
      <c r="C132" s="189"/>
      <c r="D132" s="189"/>
      <c r="E132" s="189"/>
      <c r="F132" s="189"/>
    </row>
    <row r="133" spans="1:6" s="183" customFormat="1" ht="15" thickBot="1">
      <c r="A133" s="179">
        <f>+A130+1</f>
        <v>19</v>
      </c>
      <c r="B133" s="259" t="s">
        <v>44</v>
      </c>
      <c r="C133" s="259"/>
      <c r="D133" s="259"/>
      <c r="E133" s="259"/>
      <c r="F133" s="259"/>
    </row>
    <row r="134" spans="2:6" ht="15">
      <c r="B134" s="247"/>
      <c r="C134" s="426" t="s">
        <v>81</v>
      </c>
      <c r="D134" s="427"/>
      <c r="E134" s="424" t="s">
        <v>83</v>
      </c>
      <c r="F134" s="425"/>
    </row>
    <row r="135" spans="1:6" ht="15">
      <c r="A135" s="200"/>
      <c r="B135" s="248"/>
      <c r="C135" s="422" t="s">
        <v>134</v>
      </c>
      <c r="D135" s="430"/>
      <c r="E135" s="422" t="str">
        <f>C135</f>
        <v>3 months </v>
      </c>
      <c r="F135" s="423"/>
    </row>
    <row r="136" spans="1:6" ht="15.75" thickBot="1">
      <c r="A136" s="200"/>
      <c r="B136" s="248"/>
      <c r="C136" s="431" t="str">
        <f>+C74</f>
        <v>ended 30 September</v>
      </c>
      <c r="D136" s="432"/>
      <c r="E136" s="428" t="str">
        <f>+C136</f>
        <v>ended 30 September</v>
      </c>
      <c r="F136" s="429"/>
    </row>
    <row r="137" spans="1:6" ht="15">
      <c r="A137" s="200"/>
      <c r="B137" s="248"/>
      <c r="C137" s="201">
        <f>+C75</f>
        <v>2007</v>
      </c>
      <c r="D137" s="202">
        <f>+D75</f>
        <v>2006</v>
      </c>
      <c r="E137" s="260">
        <f>+C137</f>
        <v>2007</v>
      </c>
      <c r="F137" s="261">
        <f>+D137</f>
        <v>2006</v>
      </c>
    </row>
    <row r="138" spans="1:6" ht="15.75" thickBot="1">
      <c r="A138" s="200"/>
      <c r="B138" s="250"/>
      <c r="C138" s="204" t="s">
        <v>119</v>
      </c>
      <c r="D138" s="205" t="s">
        <v>119</v>
      </c>
      <c r="E138" s="262" t="s">
        <v>119</v>
      </c>
      <c r="F138" s="205" t="s">
        <v>119</v>
      </c>
    </row>
    <row r="139" spans="1:6" ht="15">
      <c r="A139" s="200"/>
      <c r="B139" s="263"/>
      <c r="C139" s="264"/>
      <c r="D139" s="265"/>
      <c r="E139" s="225"/>
      <c r="F139" s="265"/>
    </row>
    <row r="140" spans="1:6" ht="15">
      <c r="A140" s="206"/>
      <c r="B140" s="264" t="s">
        <v>130</v>
      </c>
      <c r="C140" s="210">
        <f>-'IS'!B21</f>
        <v>1353</v>
      </c>
      <c r="D140" s="209">
        <f>-'IS'!C21</f>
        <v>1310</v>
      </c>
      <c r="E140" s="266">
        <f>-'IS'!D21</f>
        <v>1353</v>
      </c>
      <c r="F140" s="209">
        <f>-'IS'!E21</f>
        <v>1310</v>
      </c>
    </row>
    <row r="141" spans="1:6" ht="15.75" thickBot="1">
      <c r="A141" s="200"/>
      <c r="B141" s="267"/>
      <c r="C141" s="267"/>
      <c r="D141" s="268"/>
      <c r="E141" s="269"/>
      <c r="F141" s="268"/>
    </row>
    <row r="142" spans="1:6" ht="15">
      <c r="A142" s="200"/>
      <c r="B142" s="270" t="s">
        <v>240</v>
      </c>
      <c r="C142" s="271"/>
      <c r="D142" s="271"/>
      <c r="E142" s="271"/>
      <c r="F142" s="271"/>
    </row>
    <row r="143" spans="1:6" ht="15">
      <c r="A143" s="200"/>
      <c r="B143" s="272" t="s">
        <v>241</v>
      </c>
      <c r="C143" s="273"/>
      <c r="D143" s="273"/>
      <c r="E143" s="273"/>
      <c r="F143" s="273"/>
    </row>
    <row r="144" spans="1:6" ht="15">
      <c r="A144" s="200"/>
      <c r="B144" s="272" t="s">
        <v>242</v>
      </c>
      <c r="C144" s="273"/>
      <c r="D144" s="273"/>
      <c r="E144" s="273"/>
      <c r="F144" s="273"/>
    </row>
    <row r="145" spans="2:6" ht="15">
      <c r="B145" s="189"/>
      <c r="C145" s="189"/>
      <c r="D145" s="189"/>
      <c r="E145" s="189"/>
      <c r="F145" s="189"/>
    </row>
    <row r="146" spans="1:6" ht="15">
      <c r="A146" s="179">
        <f>+A133+1</f>
        <v>20</v>
      </c>
      <c r="B146" s="182" t="s">
        <v>95</v>
      </c>
      <c r="C146" s="182"/>
      <c r="D146" s="182"/>
      <c r="E146" s="182"/>
      <c r="F146" s="182"/>
    </row>
    <row r="147" spans="1:6" s="183" customFormat="1" ht="15">
      <c r="A147" s="222"/>
      <c r="B147" s="218" t="s">
        <v>148</v>
      </c>
      <c r="C147" s="219"/>
      <c r="D147" s="219"/>
      <c r="E147" s="219"/>
      <c r="F147" s="219"/>
    </row>
    <row r="148" spans="2:6" ht="15">
      <c r="B148" s="189"/>
      <c r="C148" s="189"/>
      <c r="D148" s="189"/>
      <c r="E148" s="189"/>
      <c r="F148" s="189"/>
    </row>
    <row r="149" spans="1:6" ht="15">
      <c r="A149" s="179">
        <f>+A146+1</f>
        <v>21</v>
      </c>
      <c r="B149" s="182" t="s">
        <v>45</v>
      </c>
      <c r="C149" s="182"/>
      <c r="D149" s="182"/>
      <c r="E149" s="182"/>
      <c r="F149" s="182"/>
    </row>
    <row r="150" spans="1:6" s="193" customFormat="1" ht="15">
      <c r="A150" s="226"/>
      <c r="B150" s="189" t="s">
        <v>26</v>
      </c>
      <c r="C150" s="194"/>
      <c r="D150" s="194"/>
      <c r="E150" s="194"/>
      <c r="F150" s="194"/>
    </row>
    <row r="151" spans="1:6" s="183" customFormat="1" ht="15">
      <c r="A151" s="179"/>
      <c r="B151" s="189"/>
      <c r="C151" s="189"/>
      <c r="D151" s="189"/>
      <c r="E151" s="189"/>
      <c r="F151" s="189"/>
    </row>
    <row r="152" spans="1:6" ht="15">
      <c r="A152" s="274">
        <f>+A149+1</f>
        <v>22</v>
      </c>
      <c r="B152" s="275" t="s">
        <v>96</v>
      </c>
      <c r="C152" s="275"/>
      <c r="D152" s="275"/>
      <c r="E152" s="275"/>
      <c r="F152" s="275"/>
    </row>
    <row r="153" spans="1:6" s="193" customFormat="1" ht="15">
      <c r="A153" s="276" t="s">
        <v>217</v>
      </c>
      <c r="B153" s="218" t="s">
        <v>243</v>
      </c>
      <c r="C153" s="219"/>
      <c r="D153" s="219"/>
      <c r="E153" s="219"/>
      <c r="F153" s="219"/>
    </row>
    <row r="154" spans="1:6" s="193" customFormat="1" ht="15">
      <c r="A154" s="276"/>
      <c r="B154" s="277" t="s">
        <v>244</v>
      </c>
      <c r="C154" s="219"/>
      <c r="D154" s="219"/>
      <c r="E154" s="219"/>
      <c r="F154" s="219"/>
    </row>
    <row r="155" spans="1:6" s="193" customFormat="1" ht="15">
      <c r="A155" s="276"/>
      <c r="B155" s="218" t="s">
        <v>245</v>
      </c>
      <c r="C155" s="219"/>
      <c r="D155" s="219"/>
      <c r="E155" s="219"/>
      <c r="F155" s="219"/>
    </row>
    <row r="156" spans="1:6" s="193" customFormat="1" ht="15">
      <c r="A156" s="276"/>
      <c r="B156" s="218" t="s">
        <v>246</v>
      </c>
      <c r="C156" s="219"/>
      <c r="D156" s="219"/>
      <c r="E156" s="219"/>
      <c r="F156" s="219"/>
    </row>
    <row r="157" spans="1:6" s="193" customFormat="1" ht="15">
      <c r="A157" s="276"/>
      <c r="B157" s="221"/>
      <c r="C157" s="221"/>
      <c r="D157" s="221"/>
      <c r="E157" s="221"/>
      <c r="F157" s="221"/>
    </row>
    <row r="158" spans="1:6" ht="15">
      <c r="A158" s="276" t="s">
        <v>218</v>
      </c>
      <c r="B158" s="218" t="s">
        <v>12</v>
      </c>
      <c r="C158" s="218"/>
      <c r="D158" s="218"/>
      <c r="E158" s="218"/>
      <c r="F158" s="218"/>
    </row>
    <row r="159" spans="1:6" ht="15">
      <c r="A159" s="276"/>
      <c r="B159" s="277" t="s">
        <v>13</v>
      </c>
      <c r="C159" s="218"/>
      <c r="D159" s="218"/>
      <c r="E159" s="218"/>
      <c r="F159" s="218"/>
    </row>
    <row r="160" spans="1:6" ht="15">
      <c r="A160" s="276"/>
      <c r="B160" s="277" t="s">
        <v>288</v>
      </c>
      <c r="C160" s="218"/>
      <c r="D160" s="218"/>
      <c r="E160" s="218"/>
      <c r="F160" s="218"/>
    </row>
    <row r="161" spans="1:6" ht="15">
      <c r="A161" s="276"/>
      <c r="B161" s="218" t="s">
        <v>15</v>
      </c>
      <c r="C161" s="218"/>
      <c r="D161" s="218"/>
      <c r="E161" s="218"/>
      <c r="F161" s="218"/>
    </row>
    <row r="162" spans="1:6" ht="15">
      <c r="A162" s="276"/>
      <c r="B162" s="218" t="s">
        <v>14</v>
      </c>
      <c r="C162" s="218"/>
      <c r="D162" s="218"/>
      <c r="E162" s="218"/>
      <c r="F162" s="218"/>
    </row>
    <row r="163" spans="1:6" ht="15">
      <c r="A163" s="276"/>
      <c r="B163" s="221"/>
      <c r="C163" s="221"/>
      <c r="D163" s="221"/>
      <c r="E163" s="221"/>
      <c r="F163" s="221"/>
    </row>
    <row r="164" spans="1:6" ht="15">
      <c r="A164" s="276" t="s">
        <v>219</v>
      </c>
      <c r="B164" s="180" t="s">
        <v>300</v>
      </c>
      <c r="C164" s="221"/>
      <c r="D164" s="221"/>
      <c r="E164" s="221"/>
      <c r="F164" s="221"/>
    </row>
    <row r="165" spans="1:6" ht="15">
      <c r="A165" s="276"/>
      <c r="B165" s="180" t="s">
        <v>247</v>
      </c>
      <c r="C165" s="221"/>
      <c r="D165" s="221"/>
      <c r="E165" s="221"/>
      <c r="F165" s="221"/>
    </row>
    <row r="166" spans="1:6" ht="15">
      <c r="A166" s="276"/>
      <c r="B166" s="278" t="s">
        <v>277</v>
      </c>
      <c r="C166" s="221"/>
      <c r="D166" s="221"/>
      <c r="E166" s="221"/>
      <c r="F166" s="221"/>
    </row>
    <row r="167" spans="1:6" ht="15">
      <c r="A167" s="276"/>
      <c r="B167" s="279" t="s">
        <v>248</v>
      </c>
      <c r="C167" s="221"/>
      <c r="D167" s="221"/>
      <c r="E167" s="221"/>
      <c r="F167" s="221"/>
    </row>
    <row r="168" spans="1:6" ht="15">
      <c r="A168" s="276"/>
      <c r="B168" s="279" t="s">
        <v>249</v>
      </c>
      <c r="C168" s="221"/>
      <c r="D168" s="221"/>
      <c r="E168" s="221"/>
      <c r="F168" s="221"/>
    </row>
    <row r="169" spans="1:6" ht="15">
      <c r="A169" s="276"/>
      <c r="B169" s="278" t="s">
        <v>250</v>
      </c>
      <c r="C169" s="221"/>
      <c r="D169" s="221"/>
      <c r="E169" s="221"/>
      <c r="F169" s="221"/>
    </row>
    <row r="170" spans="1:6" ht="15">
      <c r="A170" s="276"/>
      <c r="B170" s="279" t="s">
        <v>251</v>
      </c>
      <c r="C170" s="221"/>
      <c r="D170" s="221"/>
      <c r="E170" s="221"/>
      <c r="F170" s="221"/>
    </row>
    <row r="171" spans="1:6" ht="15">
      <c r="A171" s="276"/>
      <c r="B171" s="278" t="s">
        <v>252</v>
      </c>
      <c r="C171" s="221"/>
      <c r="D171" s="221"/>
      <c r="E171" s="221"/>
      <c r="F171" s="221"/>
    </row>
    <row r="172" spans="1:6" ht="15">
      <c r="A172" s="276"/>
      <c r="B172" s="280" t="s">
        <v>253</v>
      </c>
      <c r="C172" s="221"/>
      <c r="D172" s="221"/>
      <c r="E172" s="221"/>
      <c r="F172" s="221"/>
    </row>
    <row r="173" spans="1:6" ht="15">
      <c r="A173" s="276"/>
      <c r="B173" s="280"/>
      <c r="C173" s="221"/>
      <c r="D173" s="221"/>
      <c r="E173" s="221"/>
      <c r="F173" s="221"/>
    </row>
    <row r="174" spans="1:6" ht="15">
      <c r="A174" s="276"/>
      <c r="B174" s="220" t="s">
        <v>276</v>
      </c>
      <c r="C174" s="221"/>
      <c r="D174" s="221"/>
      <c r="E174" s="221"/>
      <c r="F174" s="221"/>
    </row>
    <row r="175" spans="1:6" ht="15">
      <c r="A175" s="276"/>
      <c r="B175" s="220" t="s">
        <v>278</v>
      </c>
      <c r="C175" s="221"/>
      <c r="D175" s="221"/>
      <c r="E175" s="221"/>
      <c r="F175" s="221"/>
    </row>
    <row r="176" spans="2:6" ht="15">
      <c r="B176" s="189"/>
      <c r="C176" s="189"/>
      <c r="D176" s="281"/>
      <c r="E176" s="281"/>
      <c r="F176" s="189"/>
    </row>
    <row r="177" spans="1:6" ht="15">
      <c r="A177" s="179">
        <f>+A152+1</f>
        <v>23</v>
      </c>
      <c r="B177" s="182" t="s">
        <v>97</v>
      </c>
      <c r="C177" s="182"/>
      <c r="D177" s="182"/>
      <c r="E177" s="182"/>
      <c r="F177" s="182"/>
    </row>
    <row r="178" spans="1:6" s="183" customFormat="1" ht="15">
      <c r="A178" s="222"/>
      <c r="B178" s="218" t="s">
        <v>23</v>
      </c>
      <c r="C178" s="184"/>
      <c r="D178" s="184"/>
      <c r="E178" s="184"/>
      <c r="F178" s="184"/>
    </row>
    <row r="179" spans="2:6" ht="15.75" thickBot="1">
      <c r="B179" s="189"/>
      <c r="C179" s="189"/>
      <c r="D179" s="189"/>
      <c r="E179" s="189"/>
      <c r="F179" s="189"/>
    </row>
    <row r="180" spans="2:6" ht="28.5">
      <c r="B180" s="282"/>
      <c r="C180" s="283" t="s">
        <v>220</v>
      </c>
      <c r="D180" s="283" t="s">
        <v>221</v>
      </c>
      <c r="E180" s="284" t="s">
        <v>66</v>
      </c>
      <c r="F180" s="230"/>
    </row>
    <row r="181" spans="1:6" ht="15.75" thickBot="1">
      <c r="A181" s="200"/>
      <c r="B181" s="285"/>
      <c r="C181" s="286" t="s">
        <v>154</v>
      </c>
      <c r="D181" s="286" t="s">
        <v>154</v>
      </c>
      <c r="E181" s="205" t="s">
        <v>119</v>
      </c>
      <c r="F181" s="230"/>
    </row>
    <row r="182" spans="1:6" ht="15">
      <c r="A182" s="200"/>
      <c r="B182" s="287" t="s">
        <v>88</v>
      </c>
      <c r="C182" s="288">
        <f>'[1]Notes'!$T$429</f>
        <v>32220</v>
      </c>
      <c r="D182" s="288">
        <f>'[1]Notes'!$T$442</f>
        <v>130571</v>
      </c>
      <c r="E182" s="289">
        <f>C182+D182</f>
        <v>162791</v>
      </c>
      <c r="F182" s="230"/>
    </row>
    <row r="183" spans="1:6" ht="15.75" thickBot="1">
      <c r="A183" s="206"/>
      <c r="B183" s="290" t="s">
        <v>89</v>
      </c>
      <c r="C183" s="291">
        <f>'[1]Notes'!$T$434</f>
        <v>56907</v>
      </c>
      <c r="D183" s="291">
        <f>'[1]Notes'!$T$447</f>
        <v>0</v>
      </c>
      <c r="E183" s="292">
        <f>C183+D183</f>
        <v>56907</v>
      </c>
      <c r="F183" s="230"/>
    </row>
    <row r="184" spans="1:6" ht="15.75" thickBot="1">
      <c r="A184" s="206"/>
      <c r="B184" s="293" t="s">
        <v>136</v>
      </c>
      <c r="C184" s="294">
        <f>SUM(C182:C183)</f>
        <v>89127</v>
      </c>
      <c r="D184" s="294">
        <f>SUM(D182:D183)</f>
        <v>130571</v>
      </c>
      <c r="E184" s="295">
        <f>+'BS'!B44+'BS'!B45+'BS'!B53+'BS'!B54+'BS'!B55+'BS'!B56</f>
        <v>219696</v>
      </c>
      <c r="F184" s="230"/>
    </row>
    <row r="185" spans="1:6" ht="15">
      <c r="A185" s="206"/>
      <c r="B185" s="189"/>
      <c r="C185" s="189"/>
      <c r="D185" s="189"/>
      <c r="E185" s="189"/>
      <c r="F185" s="189"/>
    </row>
    <row r="186" spans="1:6" ht="15">
      <c r="A186" s="206"/>
      <c r="B186" s="218" t="s">
        <v>16</v>
      </c>
      <c r="C186" s="189"/>
      <c r="D186" s="189"/>
      <c r="E186" s="189"/>
      <c r="F186" s="189"/>
    </row>
    <row r="187" spans="1:6" ht="15.75" thickBot="1">
      <c r="A187" s="206"/>
      <c r="B187" s="180" t="s">
        <v>17</v>
      </c>
      <c r="D187" s="189"/>
      <c r="E187" s="296">
        <f>'[2]Notes_B'!$E$114</f>
        <v>129574.02158</v>
      </c>
      <c r="F187" s="189"/>
    </row>
    <row r="188" spans="1:6" ht="15.75" thickTop="1">
      <c r="A188" s="206"/>
      <c r="B188" s="297"/>
      <c r="C188" s="189"/>
      <c r="D188" s="189"/>
      <c r="E188" s="189"/>
      <c r="F188" s="189"/>
    </row>
    <row r="189" spans="1:6" ht="15">
      <c r="A189" s="179">
        <f>+A177+1</f>
        <v>24</v>
      </c>
      <c r="B189" s="182" t="s">
        <v>29</v>
      </c>
      <c r="C189" s="182"/>
      <c r="D189" s="182"/>
      <c r="E189" s="182"/>
      <c r="F189" s="182"/>
    </row>
    <row r="190" ht="15">
      <c r="B190" s="180" t="s">
        <v>197</v>
      </c>
    </row>
    <row r="191" ht="15">
      <c r="B191" s="189" t="s">
        <v>191</v>
      </c>
    </row>
    <row r="192" ht="15">
      <c r="B192" s="298" t="s">
        <v>192</v>
      </c>
    </row>
    <row r="193" ht="15">
      <c r="B193" s="299" t="s">
        <v>254</v>
      </c>
    </row>
    <row r="194" ht="15">
      <c r="B194" s="300" t="s">
        <v>255</v>
      </c>
    </row>
    <row r="195" spans="2:8" ht="15">
      <c r="B195" s="189" t="s">
        <v>286</v>
      </c>
      <c r="H195" s="215"/>
    </row>
    <row r="196" spans="2:8" ht="15">
      <c r="B196" s="189" t="s">
        <v>256</v>
      </c>
      <c r="H196" s="217"/>
    </row>
    <row r="197" spans="3:5" ht="15">
      <c r="C197" s="301"/>
      <c r="D197" s="301" t="s">
        <v>153</v>
      </c>
      <c r="E197" s="302"/>
    </row>
    <row r="198" spans="3:5" ht="15">
      <c r="C198" s="301"/>
      <c r="D198" s="301" t="s">
        <v>294</v>
      </c>
      <c r="E198" s="301" t="s">
        <v>151</v>
      </c>
    </row>
    <row r="199" spans="3:5" ht="15">
      <c r="C199" s="303" t="s">
        <v>152</v>
      </c>
      <c r="D199" s="303" t="s">
        <v>293</v>
      </c>
      <c r="E199" s="303" t="s">
        <v>153</v>
      </c>
    </row>
    <row r="200" spans="2:5" ht="15">
      <c r="B200" s="180" t="s">
        <v>155</v>
      </c>
      <c r="C200" s="222"/>
      <c r="D200" s="302" t="s">
        <v>163</v>
      </c>
      <c r="E200" s="302" t="s">
        <v>154</v>
      </c>
    </row>
    <row r="201" spans="2:5" ht="15">
      <c r="B201" s="180" t="s">
        <v>187</v>
      </c>
      <c r="C201" s="246" t="s">
        <v>156</v>
      </c>
      <c r="D201" s="304">
        <f>'[2]Notes_B'!$D$137</f>
        <v>5600</v>
      </c>
      <c r="E201" s="304">
        <f>'[2]Notes_B'!$E$137</f>
        <v>18784</v>
      </c>
    </row>
    <row r="202" spans="2:7" ht="15">
      <c r="B202" s="180" t="s">
        <v>188</v>
      </c>
      <c r="C202" s="246" t="s">
        <v>186</v>
      </c>
      <c r="D202" s="304" t="str">
        <f>'[2]Notes_B'!$D$138</f>
        <v>                 n/a</v>
      </c>
      <c r="E202" s="304">
        <f>'[2]Notes_B'!$E$138</f>
        <v>2185</v>
      </c>
      <c r="G202" s="215"/>
    </row>
    <row r="203" spans="3:7" ht="15">
      <c r="C203" s="305"/>
      <c r="D203" s="304"/>
      <c r="E203" s="304"/>
      <c r="G203" s="217"/>
    </row>
    <row r="204" spans="2:6" ht="15">
      <c r="B204" s="189" t="s">
        <v>193</v>
      </c>
      <c r="C204" s="189"/>
      <c r="D204" s="189"/>
      <c r="E204" s="189"/>
      <c r="F204" s="183"/>
    </row>
    <row r="205" spans="2:6" ht="15">
      <c r="B205" s="189" t="s">
        <v>27</v>
      </c>
      <c r="C205" s="189"/>
      <c r="D205" s="189"/>
      <c r="E205" s="189"/>
      <c r="F205" s="183"/>
    </row>
    <row r="206" spans="2:6" ht="15">
      <c r="B206" s="189" t="s">
        <v>28</v>
      </c>
      <c r="C206" s="189"/>
      <c r="D206" s="189"/>
      <c r="E206" s="189"/>
      <c r="F206" s="183"/>
    </row>
    <row r="207" spans="2:6" ht="15">
      <c r="B207" s="189"/>
      <c r="C207" s="189"/>
      <c r="D207" s="189"/>
      <c r="E207" s="189"/>
      <c r="F207" s="183"/>
    </row>
    <row r="208" spans="2:6" ht="15">
      <c r="B208" s="189" t="s">
        <v>257</v>
      </c>
      <c r="C208" s="189"/>
      <c r="D208" s="189"/>
      <c r="E208" s="189"/>
      <c r="F208" s="183"/>
    </row>
    <row r="209" spans="2:6" ht="15">
      <c r="B209" s="189" t="s">
        <v>258</v>
      </c>
      <c r="C209" s="189"/>
      <c r="D209" s="189"/>
      <c r="E209" s="189"/>
      <c r="F209" s="183"/>
    </row>
    <row r="210" spans="2:6" ht="15">
      <c r="B210" s="189" t="s">
        <v>259</v>
      </c>
      <c r="C210" s="189"/>
      <c r="D210" s="189"/>
      <c r="E210" s="189"/>
      <c r="F210" s="183"/>
    </row>
    <row r="211" spans="2:6" ht="15">
      <c r="B211" s="189"/>
      <c r="C211" s="189"/>
      <c r="D211" s="189"/>
      <c r="E211" s="189"/>
      <c r="F211" s="183"/>
    </row>
    <row r="212" spans="2:6" ht="15">
      <c r="B212" s="189" t="s">
        <v>260</v>
      </c>
      <c r="C212" s="189"/>
      <c r="D212" s="189"/>
      <c r="E212" s="189"/>
      <c r="F212" s="183"/>
    </row>
    <row r="213" spans="2:6" ht="15">
      <c r="B213" s="189" t="s">
        <v>261</v>
      </c>
      <c r="C213" s="189"/>
      <c r="D213" s="189"/>
      <c r="E213" s="189"/>
      <c r="F213" s="183"/>
    </row>
    <row r="214" spans="1:6" s="193" customFormat="1" ht="15">
      <c r="A214" s="226"/>
      <c r="B214" s="194"/>
      <c r="C214" s="194"/>
      <c r="D214" s="194"/>
      <c r="E214" s="194"/>
      <c r="F214" s="215"/>
    </row>
    <row r="215" spans="1:6" s="193" customFormat="1" ht="15">
      <c r="A215" s="226"/>
      <c r="B215" s="189" t="s">
        <v>262</v>
      </c>
      <c r="C215" s="184"/>
      <c r="D215" s="184"/>
      <c r="E215" s="184"/>
      <c r="F215" s="184"/>
    </row>
    <row r="216" spans="1:6" s="193" customFormat="1" ht="15">
      <c r="A216" s="226"/>
      <c r="B216" s="189" t="s">
        <v>263</v>
      </c>
      <c r="C216" s="184"/>
      <c r="D216" s="184"/>
      <c r="E216" s="184"/>
      <c r="F216" s="184"/>
    </row>
    <row r="217" spans="2:6" ht="15">
      <c r="B217" s="189"/>
      <c r="C217" s="189"/>
      <c r="D217" s="189"/>
      <c r="E217" s="189"/>
      <c r="F217" s="189"/>
    </row>
    <row r="218" spans="1:6" ht="15">
      <c r="A218" s="179">
        <f>+A189+1</f>
        <v>25</v>
      </c>
      <c r="B218" s="182" t="s">
        <v>46</v>
      </c>
      <c r="C218" s="182"/>
      <c r="D218" s="182"/>
      <c r="E218" s="182"/>
      <c r="F218" s="182"/>
    </row>
    <row r="219" spans="1:6" s="183" customFormat="1" ht="15">
      <c r="A219" s="222"/>
      <c r="B219" s="189" t="s">
        <v>181</v>
      </c>
      <c r="C219" s="219"/>
      <c r="D219" s="219"/>
      <c r="E219" s="219"/>
      <c r="F219" s="219"/>
    </row>
    <row r="220" spans="2:6" ht="15">
      <c r="B220" s="189"/>
      <c r="C220" s="189"/>
      <c r="D220" s="189"/>
      <c r="E220" s="189"/>
      <c r="F220" s="189"/>
    </row>
    <row r="221" spans="1:6" ht="15">
      <c r="A221" s="179">
        <f>+A218+1</f>
        <v>26</v>
      </c>
      <c r="B221" s="421" t="s">
        <v>98</v>
      </c>
      <c r="C221" s="421"/>
      <c r="D221" s="421"/>
      <c r="E221" s="421"/>
      <c r="F221" s="421"/>
    </row>
    <row r="222" spans="1:6" s="183" customFormat="1" ht="15">
      <c r="A222" s="258"/>
      <c r="B222" s="189" t="s">
        <v>295</v>
      </c>
      <c r="C222" s="189"/>
      <c r="D222" s="189"/>
      <c r="E222" s="189"/>
      <c r="F222" s="189"/>
    </row>
    <row r="223" spans="2:6" ht="15">
      <c r="B223" s="189"/>
      <c r="C223" s="189"/>
      <c r="D223" s="189"/>
      <c r="E223" s="189"/>
      <c r="F223" s="189"/>
    </row>
    <row r="224" spans="1:6" ht="15">
      <c r="A224" s="179">
        <f>+A221+1</f>
        <v>27</v>
      </c>
      <c r="B224" s="421" t="s">
        <v>99</v>
      </c>
      <c r="C224" s="421"/>
      <c r="D224" s="421"/>
      <c r="E224" s="421"/>
      <c r="F224" s="421"/>
    </row>
    <row r="225" spans="1:6" s="183" customFormat="1" ht="15.75" thickBot="1">
      <c r="A225" s="222"/>
      <c r="B225" s="189"/>
      <c r="C225" s="189"/>
      <c r="D225" s="189"/>
      <c r="E225" s="189"/>
      <c r="F225" s="189"/>
    </row>
    <row r="226" spans="2:6" ht="15">
      <c r="B226" s="247"/>
      <c r="C226" s="426" t="s">
        <v>81</v>
      </c>
      <c r="D226" s="427"/>
      <c r="E226" s="424" t="s">
        <v>83</v>
      </c>
      <c r="F226" s="425"/>
    </row>
    <row r="227" spans="1:6" ht="15">
      <c r="A227" s="200"/>
      <c r="B227" s="248"/>
      <c r="C227" s="422" t="s">
        <v>134</v>
      </c>
      <c r="D227" s="430"/>
      <c r="E227" s="442" t="str">
        <f>+E135</f>
        <v>3 months </v>
      </c>
      <c r="F227" s="443"/>
    </row>
    <row r="228" spans="1:6" ht="15.75" thickBot="1">
      <c r="A228" s="441"/>
      <c r="B228" s="248"/>
      <c r="C228" s="446" t="str">
        <f>+C74</f>
        <v>ended 30 September</v>
      </c>
      <c r="D228" s="430"/>
      <c r="E228" s="444" t="str">
        <f>+C228</f>
        <v>ended 30 September</v>
      </c>
      <c r="F228" s="445"/>
    </row>
    <row r="229" spans="1:6" ht="15.75" thickBot="1">
      <c r="A229" s="441"/>
      <c r="B229" s="248"/>
      <c r="C229" s="306">
        <f>+C75</f>
        <v>2007</v>
      </c>
      <c r="D229" s="307">
        <f>+D75</f>
        <v>2006</v>
      </c>
      <c r="E229" s="307">
        <f>+C229</f>
        <v>2007</v>
      </c>
      <c r="F229" s="307">
        <f>+D229</f>
        <v>2006</v>
      </c>
    </row>
    <row r="230" spans="1:6" ht="15">
      <c r="A230" s="200"/>
      <c r="B230" s="287" t="s">
        <v>90</v>
      </c>
      <c r="C230" s="308"/>
      <c r="D230" s="309"/>
      <c r="E230" s="310"/>
      <c r="F230" s="311"/>
    </row>
    <row r="231" spans="1:6" ht="30">
      <c r="A231" s="206"/>
      <c r="B231" s="312" t="s">
        <v>268</v>
      </c>
      <c r="C231" s="313">
        <f>+'IS'!B25</f>
        <v>4400</v>
      </c>
      <c r="D231" s="314">
        <f>+'IS'!C25</f>
        <v>4120</v>
      </c>
      <c r="E231" s="315">
        <f>+'IS'!D25</f>
        <v>4399.966</v>
      </c>
      <c r="F231" s="316">
        <f>+'IS'!E25</f>
        <v>4120</v>
      </c>
    </row>
    <row r="232" spans="1:6" ht="15">
      <c r="A232" s="206"/>
      <c r="B232" s="317"/>
      <c r="C232" s="313"/>
      <c r="D232" s="314"/>
      <c r="E232" s="315"/>
      <c r="F232" s="316"/>
    </row>
    <row r="233" spans="1:6" ht="30">
      <c r="A233" s="206"/>
      <c r="B233" s="317" t="s">
        <v>190</v>
      </c>
      <c r="C233" s="313">
        <f>+SE!C26</f>
        <v>762080</v>
      </c>
      <c r="D233" s="313">
        <f>+C233</f>
        <v>762080</v>
      </c>
      <c r="E233" s="315">
        <f>+SE!C26</f>
        <v>762080</v>
      </c>
      <c r="F233" s="315">
        <f>+D233</f>
        <v>762080</v>
      </c>
    </row>
    <row r="234" spans="1:6" ht="15">
      <c r="A234" s="206"/>
      <c r="B234" s="317"/>
      <c r="C234" s="313"/>
      <c r="D234" s="313"/>
      <c r="E234" s="313"/>
      <c r="F234" s="313"/>
    </row>
    <row r="235" spans="1:6" ht="30">
      <c r="A235" s="318"/>
      <c r="B235" s="317" t="s">
        <v>184</v>
      </c>
      <c r="C235" s="319">
        <f>(C231/C233)*100</f>
        <v>0.5773672055427251</v>
      </c>
      <c r="D235" s="319">
        <f>(D231/D233)*100</f>
        <v>0.5406256560990972</v>
      </c>
      <c r="E235" s="319">
        <f>(E231/E233)*100</f>
        <v>0.5773627440688642</v>
      </c>
      <c r="F235" s="319">
        <f>+F231/F233*100</f>
        <v>0.5406256560990972</v>
      </c>
    </row>
    <row r="236" spans="1:6" ht="15.75" thickBot="1">
      <c r="A236" s="318"/>
      <c r="B236" s="211"/>
      <c r="C236" s="320"/>
      <c r="D236" s="321"/>
      <c r="E236" s="320"/>
      <c r="F236" s="321"/>
    </row>
    <row r="237" spans="1:6" ht="15">
      <c r="A237" s="318"/>
      <c r="B237" s="322"/>
      <c r="C237" s="322"/>
      <c r="D237" s="323"/>
      <c r="E237" s="324"/>
      <c r="F237" s="323"/>
    </row>
    <row r="238" spans="1:6" s="193" customFormat="1" ht="15">
      <c r="A238" s="325"/>
      <c r="B238" s="326" t="s">
        <v>0</v>
      </c>
      <c r="C238" s="297"/>
      <c r="D238" s="297"/>
      <c r="E238" s="297"/>
      <c r="F238" s="297"/>
    </row>
    <row r="239" spans="2:6" ht="15">
      <c r="B239" s="326" t="s">
        <v>1</v>
      </c>
      <c r="C239" s="189"/>
      <c r="D239" s="189"/>
      <c r="E239" s="189"/>
      <c r="F239" s="189"/>
    </row>
    <row r="240" spans="2:6" ht="15">
      <c r="B240" s="189"/>
      <c r="C240" s="189"/>
      <c r="D240" s="189"/>
      <c r="E240" s="189"/>
      <c r="F240" s="189"/>
    </row>
    <row r="241" spans="1:6" s="183" customFormat="1" ht="15">
      <c r="A241" s="183" t="s">
        <v>92</v>
      </c>
      <c r="B241" s="189"/>
      <c r="C241" s="189"/>
      <c r="D241" s="189"/>
      <c r="E241" s="189"/>
      <c r="F241" s="189"/>
    </row>
    <row r="242" spans="1:6" ht="15">
      <c r="A242" s="181"/>
      <c r="B242" s="183"/>
      <c r="C242" s="183"/>
      <c r="D242" s="297"/>
      <c r="E242" s="297"/>
      <c r="F242" s="297"/>
    </row>
    <row r="243" spans="1:6" s="183" customFormat="1" ht="15">
      <c r="A243" s="327" t="s">
        <v>284</v>
      </c>
      <c r="B243" s="189"/>
      <c r="C243" s="189"/>
      <c r="D243" s="189"/>
      <c r="E243" s="189"/>
      <c r="F243" s="189"/>
    </row>
    <row r="244" spans="1:6" ht="15">
      <c r="A244" s="206"/>
      <c r="B244" s="189"/>
      <c r="C244" s="189"/>
      <c r="D244" s="189"/>
      <c r="E244" s="189"/>
      <c r="F244" s="189"/>
    </row>
    <row r="245" spans="1:6" s="183" customFormat="1" ht="15">
      <c r="A245" s="328" t="s">
        <v>91</v>
      </c>
      <c r="B245" s="189"/>
      <c r="C245" s="189"/>
      <c r="D245" s="189"/>
      <c r="E245" s="189"/>
      <c r="F245" s="189"/>
    </row>
    <row r="246" spans="1:6" s="183" customFormat="1" ht="14.25">
      <c r="A246" s="328" t="s">
        <v>164</v>
      </c>
      <c r="D246" s="329"/>
      <c r="E246" s="329"/>
      <c r="F246" s="329"/>
    </row>
    <row r="247" spans="1:6" s="183" customFormat="1" ht="14.25">
      <c r="A247" s="222"/>
      <c r="D247" s="329"/>
      <c r="E247" s="329"/>
      <c r="F247" s="329"/>
    </row>
    <row r="248" spans="1:6" s="183" customFormat="1" ht="15">
      <c r="A248" s="179"/>
      <c r="B248" s="189"/>
      <c r="C248" s="189"/>
      <c r="D248" s="189"/>
      <c r="E248" s="189"/>
      <c r="F248" s="189"/>
    </row>
    <row r="249" spans="2:6" ht="15">
      <c r="B249" s="189"/>
      <c r="C249" s="189"/>
      <c r="D249" s="189"/>
      <c r="E249" s="189"/>
      <c r="F249" s="189"/>
    </row>
    <row r="250" spans="2:6" ht="15">
      <c r="B250" s="189"/>
      <c r="C250" s="189"/>
      <c r="D250" s="189"/>
      <c r="E250" s="189"/>
      <c r="F250" s="189"/>
    </row>
    <row r="251" spans="1:6" ht="15">
      <c r="A251" s="330"/>
      <c r="B251" s="189"/>
      <c r="C251" s="189"/>
      <c r="D251" s="189"/>
      <c r="E251" s="189"/>
      <c r="F251" s="189"/>
    </row>
    <row r="252" spans="2:6" ht="15">
      <c r="B252" s="189"/>
      <c r="C252" s="189"/>
      <c r="D252" s="189"/>
      <c r="E252" s="189"/>
      <c r="F252" s="189"/>
    </row>
    <row r="253" spans="2:6" ht="15">
      <c r="B253" s="189"/>
      <c r="C253" s="189"/>
      <c r="D253" s="189"/>
      <c r="E253" s="189"/>
      <c r="F253" s="189"/>
    </row>
    <row r="254" spans="1:6" ht="15">
      <c r="A254" s="331"/>
      <c r="B254" s="189"/>
      <c r="C254" s="189"/>
      <c r="D254" s="189"/>
      <c r="E254" s="189"/>
      <c r="F254" s="189"/>
    </row>
    <row r="255" spans="1:6" ht="15">
      <c r="A255" s="226"/>
      <c r="B255" s="189"/>
      <c r="C255" s="189"/>
      <c r="D255" s="189"/>
      <c r="E255" s="189"/>
      <c r="F255" s="189"/>
    </row>
    <row r="256" spans="1:6" ht="15">
      <c r="A256" s="226"/>
      <c r="B256" s="189"/>
      <c r="C256" s="189"/>
      <c r="D256" s="189"/>
      <c r="E256" s="189"/>
      <c r="F256" s="189"/>
    </row>
    <row r="257" spans="1:6" ht="15">
      <c r="A257" s="331"/>
      <c r="B257" s="189"/>
      <c r="C257" s="189"/>
      <c r="D257" s="189"/>
      <c r="E257" s="189"/>
      <c r="F257" s="189"/>
    </row>
    <row r="258" spans="1:6" ht="15">
      <c r="A258" s="226"/>
      <c r="B258" s="189"/>
      <c r="C258" s="189"/>
      <c r="D258" s="189"/>
      <c r="E258" s="189"/>
      <c r="F258" s="189"/>
    </row>
    <row r="259" spans="1:6" ht="15">
      <c r="A259" s="331"/>
      <c r="B259" s="189"/>
      <c r="C259" s="189"/>
      <c r="D259" s="189"/>
      <c r="E259" s="189"/>
      <c r="F259" s="189"/>
    </row>
    <row r="260" spans="1:6" ht="15">
      <c r="A260" s="226"/>
      <c r="B260" s="189"/>
      <c r="C260" s="189"/>
      <c r="D260" s="189"/>
      <c r="E260" s="189"/>
      <c r="F260" s="189"/>
    </row>
    <row r="261" spans="1:6" ht="15">
      <c r="A261" s="331"/>
      <c r="B261" s="189"/>
      <c r="C261" s="189"/>
      <c r="D261" s="189"/>
      <c r="E261" s="189"/>
      <c r="F261" s="189"/>
    </row>
    <row r="262" spans="1:6" ht="15">
      <c r="A262" s="226"/>
      <c r="B262" s="189"/>
      <c r="C262" s="189"/>
      <c r="D262" s="189"/>
      <c r="E262" s="189"/>
      <c r="F262" s="189"/>
    </row>
    <row r="263" spans="1:6" ht="15">
      <c r="A263" s="331"/>
      <c r="B263" s="189"/>
      <c r="C263" s="189"/>
      <c r="D263" s="189"/>
      <c r="E263" s="189"/>
      <c r="F263" s="189"/>
    </row>
    <row r="264" spans="1:6" ht="15">
      <c r="A264" s="226"/>
      <c r="B264" s="189"/>
      <c r="C264" s="189"/>
      <c r="D264" s="189"/>
      <c r="E264" s="189"/>
      <c r="F264" s="189"/>
    </row>
    <row r="278" ht="15"/>
    <row r="279" ht="15"/>
    <row r="280" ht="15"/>
    <row r="281" ht="15"/>
    <row r="282" ht="15"/>
    <row r="283" ht="15"/>
    <row r="284" ht="15"/>
    <row r="285" ht="15"/>
    <row r="286" ht="15"/>
    <row r="287" ht="15"/>
    <row r="288" ht="15"/>
    <row r="289" ht="15"/>
    <row r="290" ht="15"/>
  </sheetData>
  <sheetProtection password="8336" sheet="1" selectLockedCells="1" selectUnlockedCells="1"/>
  <mergeCells count="23">
    <mergeCell ref="A228:A229"/>
    <mergeCell ref="E227:F227"/>
    <mergeCell ref="E228:F228"/>
    <mergeCell ref="E226:F226"/>
    <mergeCell ref="C226:D226"/>
    <mergeCell ref="C227:D227"/>
    <mergeCell ref="C228:D228"/>
    <mergeCell ref="A1:F4"/>
    <mergeCell ref="E73:F73"/>
    <mergeCell ref="B73:B76"/>
    <mergeCell ref="E74:F74"/>
    <mergeCell ref="C73:D73"/>
    <mergeCell ref="C74:D74"/>
    <mergeCell ref="B111:F111"/>
    <mergeCell ref="B224:F224"/>
    <mergeCell ref="B221:F221"/>
    <mergeCell ref="E135:F135"/>
    <mergeCell ref="E134:F134"/>
    <mergeCell ref="C134:D134"/>
    <mergeCell ref="E136:F136"/>
    <mergeCell ref="C135:D135"/>
    <mergeCell ref="C136:D136"/>
    <mergeCell ref="C112:D112"/>
  </mergeCells>
  <printOptions/>
  <pageMargins left="0.6" right="0.25" top="0.5" bottom="0.5" header="0.25" footer="0.25"/>
  <pageSetup fitToHeight="0" horizontalDpi="600" verticalDpi="600" orientation="portrait" paperSize="9" scale="87" r:id="rId4"/>
  <rowBreaks count="4" manualBreakCount="4">
    <brk id="59" max="255" man="1"/>
    <brk id="109" max="255" man="1"/>
    <brk id="157" max="255" man="1"/>
    <brk id="20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2007-11-28T04:26:36Z</cp:lastPrinted>
  <dcterms:created xsi:type="dcterms:W3CDTF">2004-09-14T00:57:11Z</dcterms:created>
  <dcterms:modified xsi:type="dcterms:W3CDTF">2007-11-28T10:43:14Z</dcterms:modified>
  <cp:category/>
  <cp:version/>
  <cp:contentType/>
  <cp:contentStatus/>
</cp:coreProperties>
</file>